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480" yWindow="1440" windowWidth="15195" windowHeight="10320"/>
  </bookViews>
  <sheets>
    <sheet name="2016-2025 МЕРОПРИЯТИЯ В РАЗБИВК" sheetId="1" r:id="rId1"/>
    <sheet name="2020-2022 в разб" sheetId="3" state="hidden" r:id="rId2"/>
    <sheet name="2020-2022 итого" sheetId="4" state="hidden" r:id="rId3"/>
    <sheet name="Лист1" sheetId="5" state="hidden" r:id="rId4"/>
    <sheet name="Лист2" sheetId="6" state="hidden" r:id="rId5"/>
  </sheets>
  <definedNames>
    <definedName name="_xlnm.Print_Titles" localSheetId="0">'2016-2025 МЕРОПРИЯТИЯ В РАЗБИВК'!$11:$12</definedName>
    <definedName name="_xlnm.Print_Titles" localSheetId="1">'2020-2022 в разб'!$A:$L</definedName>
    <definedName name="_xlnm.Print_Area" localSheetId="0">'2016-2025 МЕРОПРИЯТИЯ В РАЗБИВК'!$A$1:$H$309</definedName>
    <definedName name="_xlnm.Print_Area" localSheetId="1">'2020-2022 в разб'!$A$1:$P$137</definedName>
  </definedNames>
  <calcPr calcId="144525"/>
</workbook>
</file>

<file path=xl/calcChain.xml><?xml version="1.0" encoding="utf-8"?>
<calcChain xmlns="http://schemas.openxmlformats.org/spreadsheetml/2006/main">
  <c r="C242" i="1" l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40" i="1"/>
  <c r="F256" i="1"/>
  <c r="E256" i="1"/>
  <c r="C256" i="1" l="1"/>
  <c r="C271" i="1"/>
  <c r="D256" i="1" l="1"/>
  <c r="H256" i="1" l="1"/>
  <c r="D271" i="1" l="1"/>
  <c r="D289" i="1" s="1"/>
  <c r="F288" i="1"/>
  <c r="H283" i="1"/>
  <c r="H277" i="1"/>
  <c r="E271" i="1"/>
  <c r="E289" i="1" s="1"/>
  <c r="F271" i="1"/>
  <c r="F289" i="1" s="1"/>
  <c r="G271" i="1"/>
  <c r="G289" i="1" s="1"/>
  <c r="H271" i="1"/>
  <c r="G256" i="1"/>
  <c r="G288" i="1" s="1"/>
  <c r="D283" i="1"/>
  <c r="D291" i="1" s="1"/>
  <c r="E283" i="1"/>
  <c r="E291" i="1" s="1"/>
  <c r="F283" i="1"/>
  <c r="F291" i="1" s="1"/>
  <c r="G283" i="1"/>
  <c r="G291" i="1" s="1"/>
  <c r="C283" i="1"/>
  <c r="C291" i="1" s="1"/>
  <c r="D277" i="1"/>
  <c r="D290" i="1" s="1"/>
  <c r="E277" i="1"/>
  <c r="E290" i="1" s="1"/>
  <c r="F277" i="1"/>
  <c r="F290" i="1" s="1"/>
  <c r="G277" i="1"/>
  <c r="G290" i="1" s="1"/>
  <c r="E65" i="3"/>
  <c r="E64" i="3" s="1"/>
  <c r="E128" i="3" s="1"/>
  <c r="F65" i="3"/>
  <c r="F64" i="3" s="1"/>
  <c r="F128" i="3" s="1"/>
  <c r="F58" i="3"/>
  <c r="F79" i="3"/>
  <c r="D14" i="3"/>
  <c r="D12" i="3" s="1"/>
  <c r="D107" i="3" s="1"/>
  <c r="F18" i="3"/>
  <c r="F17" i="3" s="1"/>
  <c r="F111" i="3" s="1"/>
  <c r="E96" i="3"/>
  <c r="G9" i="4"/>
  <c r="M31" i="4"/>
  <c r="G24" i="4"/>
  <c r="G23" i="4"/>
  <c r="Q13" i="4"/>
  <c r="F92" i="3"/>
  <c r="F91" i="3" s="1"/>
  <c r="F125" i="3" s="1"/>
  <c r="D90" i="3"/>
  <c r="D89" i="3" s="1"/>
  <c r="D121" i="3" s="1"/>
  <c r="E90" i="3"/>
  <c r="F90" i="3"/>
  <c r="F89" i="3" s="1"/>
  <c r="F121" i="3" s="1"/>
  <c r="F87" i="3"/>
  <c r="F88" i="3"/>
  <c r="F86" i="3"/>
  <c r="F84" i="3"/>
  <c r="F83" i="3" s="1"/>
  <c r="F113" i="3" s="1"/>
  <c r="F81" i="3"/>
  <c r="E81" i="3"/>
  <c r="E82" i="3"/>
  <c r="E79" i="3"/>
  <c r="F77" i="3"/>
  <c r="E77" i="3"/>
  <c r="E75" i="3"/>
  <c r="E67" i="3"/>
  <c r="E66" i="3" s="1"/>
  <c r="E132" i="3" s="1"/>
  <c r="F63" i="3"/>
  <c r="F61" i="3"/>
  <c r="F60" i="3" s="1"/>
  <c r="F120" i="3" s="1"/>
  <c r="F59" i="3"/>
  <c r="F57" i="3"/>
  <c r="D55" i="3"/>
  <c r="E55" i="3"/>
  <c r="E54" i="3" s="1"/>
  <c r="E112" i="3" s="1"/>
  <c r="F55" i="3"/>
  <c r="D50" i="3"/>
  <c r="D52" i="3"/>
  <c r="E52" i="3"/>
  <c r="F52" i="3"/>
  <c r="F48" i="3"/>
  <c r="E48" i="3"/>
  <c r="E46" i="3"/>
  <c r="D32" i="3"/>
  <c r="E32" i="3"/>
  <c r="F32" i="3"/>
  <c r="D33" i="3"/>
  <c r="C34" i="3"/>
  <c r="C35" i="3"/>
  <c r="C39" i="3"/>
  <c r="C40" i="3" s="1"/>
  <c r="G40" i="3"/>
  <c r="E30" i="3"/>
  <c r="E29" i="3" s="1"/>
  <c r="E131" i="3" s="1"/>
  <c r="D28" i="3"/>
  <c r="E28" i="3"/>
  <c r="E27" i="3" s="1"/>
  <c r="E127" i="3" s="1"/>
  <c r="F28" i="3"/>
  <c r="F27" i="3" s="1"/>
  <c r="F127" i="3" s="1"/>
  <c r="F126" i="3" s="1"/>
  <c r="F26" i="3"/>
  <c r="F25" i="3" s="1"/>
  <c r="F123" i="3" s="1"/>
  <c r="D24" i="3"/>
  <c r="D23" i="3" s="1"/>
  <c r="E24" i="3"/>
  <c r="E23" i="3" s="1"/>
  <c r="E119" i="3" s="1"/>
  <c r="F24" i="3"/>
  <c r="F23" i="3" s="1"/>
  <c r="F119" i="3" s="1"/>
  <c r="F21" i="3"/>
  <c r="C21" i="3" s="1"/>
  <c r="F22" i="3"/>
  <c r="C22" i="3" s="1"/>
  <c r="F20" i="3"/>
  <c r="C20" i="3" s="1"/>
  <c r="E13" i="3"/>
  <c r="C13" i="3" s="1"/>
  <c r="F11" i="3"/>
  <c r="F9" i="3"/>
  <c r="E9" i="3"/>
  <c r="G69" i="3"/>
  <c r="G47" i="3" s="1"/>
  <c r="G98" i="3"/>
  <c r="G76" i="3" s="1"/>
  <c r="G74" i="3" s="1"/>
  <c r="G105" i="3" s="1"/>
  <c r="D41" i="3"/>
  <c r="E41" i="3"/>
  <c r="F96" i="3"/>
  <c r="G96" i="3"/>
  <c r="G95" i="3" s="1"/>
  <c r="G133" i="3" s="1"/>
  <c r="G66" i="3"/>
  <c r="G132" i="3"/>
  <c r="D96" i="3"/>
  <c r="D95" i="3" s="1"/>
  <c r="D133" i="3" s="1"/>
  <c r="D94" i="3"/>
  <c r="D93" i="3" s="1"/>
  <c r="D129" i="3" s="1"/>
  <c r="E92" i="3"/>
  <c r="E91" i="3" s="1"/>
  <c r="E125" i="3" s="1"/>
  <c r="D86" i="3"/>
  <c r="E86" i="3"/>
  <c r="D87" i="3"/>
  <c r="E87" i="3"/>
  <c r="D88" i="3"/>
  <c r="E88" i="3"/>
  <c r="D84" i="3"/>
  <c r="D83" i="3" s="1"/>
  <c r="D113" i="3" s="1"/>
  <c r="E84" i="3"/>
  <c r="E83" i="3" s="1"/>
  <c r="E113" i="3" s="1"/>
  <c r="D79" i="3"/>
  <c r="D77" i="3"/>
  <c r="F75" i="3"/>
  <c r="D75" i="3"/>
  <c r="D46" i="3"/>
  <c r="F67" i="3"/>
  <c r="F66" i="3" s="1"/>
  <c r="F132" i="3" s="1"/>
  <c r="D67" i="3"/>
  <c r="D65" i="3"/>
  <c r="D64" i="3" s="1"/>
  <c r="D128" i="3" s="1"/>
  <c r="D63" i="3"/>
  <c r="D62" i="3" s="1"/>
  <c r="D124" i="3" s="1"/>
  <c r="E63" i="3"/>
  <c r="E62" i="3" s="1"/>
  <c r="E124" i="3" s="1"/>
  <c r="D61" i="3"/>
  <c r="D60" i="3" s="1"/>
  <c r="D120" i="3" s="1"/>
  <c r="E61" i="3"/>
  <c r="E60" i="3" s="1"/>
  <c r="E120" i="3" s="1"/>
  <c r="D58" i="3"/>
  <c r="E58" i="3"/>
  <c r="D59" i="3"/>
  <c r="D57" i="3"/>
  <c r="E59" i="3"/>
  <c r="E57" i="3"/>
  <c r="E18" i="3"/>
  <c r="E17" i="3" s="1"/>
  <c r="E111" i="3" s="1"/>
  <c r="D53" i="3"/>
  <c r="F53" i="3"/>
  <c r="H15" i="4"/>
  <c r="H16" i="4"/>
  <c r="I15" i="4"/>
  <c r="I16" i="4"/>
  <c r="D48" i="3"/>
  <c r="D11" i="4" s="1"/>
  <c r="F30" i="3"/>
  <c r="D30" i="3"/>
  <c r="D29" i="3" s="1"/>
  <c r="D131" i="3" s="1"/>
  <c r="D26" i="3"/>
  <c r="D25" i="3" s="1"/>
  <c r="D123" i="3" s="1"/>
  <c r="E26" i="3"/>
  <c r="D18" i="3"/>
  <c r="D17" i="3" s="1"/>
  <c r="D111" i="3" s="1"/>
  <c r="F16" i="3"/>
  <c r="E11" i="3"/>
  <c r="C11" i="3" s="1"/>
  <c r="G15" i="4"/>
  <c r="G16" i="4"/>
  <c r="G13" i="4"/>
  <c r="G29" i="4"/>
  <c r="F29" i="4"/>
  <c r="D29" i="4"/>
  <c r="G27" i="4"/>
  <c r="E25" i="4"/>
  <c r="D25" i="4"/>
  <c r="G19" i="4"/>
  <c r="E19" i="4"/>
  <c r="D19" i="4"/>
  <c r="G17" i="4"/>
  <c r="E17" i="4"/>
  <c r="D17" i="4"/>
  <c r="I41" i="3"/>
  <c r="H41" i="3"/>
  <c r="H14" i="3"/>
  <c r="G41" i="3"/>
  <c r="G14" i="3"/>
  <c r="G12" i="3" s="1"/>
  <c r="G107" i="3" s="1"/>
  <c r="I40" i="3"/>
  <c r="I10" i="3"/>
  <c r="I8" i="3" s="1"/>
  <c r="H40" i="3"/>
  <c r="I133" i="3"/>
  <c r="H133" i="3"/>
  <c r="I131" i="3"/>
  <c r="H131" i="3"/>
  <c r="I129" i="3"/>
  <c r="H129" i="3"/>
  <c r="I127" i="3"/>
  <c r="H127" i="3"/>
  <c r="I125" i="3"/>
  <c r="H125" i="3"/>
  <c r="I123" i="3"/>
  <c r="H123" i="3"/>
  <c r="G123" i="3"/>
  <c r="I121" i="3"/>
  <c r="H121" i="3"/>
  <c r="I119" i="3"/>
  <c r="H119" i="3"/>
  <c r="G119" i="3"/>
  <c r="I117" i="3"/>
  <c r="H117" i="3"/>
  <c r="I115" i="3"/>
  <c r="H115" i="3"/>
  <c r="I113" i="3"/>
  <c r="H113" i="3"/>
  <c r="I111" i="3"/>
  <c r="H111" i="3"/>
  <c r="I109" i="3"/>
  <c r="H109" i="3"/>
  <c r="I100" i="3"/>
  <c r="I99" i="3"/>
  <c r="I80" i="3"/>
  <c r="H99" i="3"/>
  <c r="I98" i="3"/>
  <c r="I76" i="3" s="1"/>
  <c r="I74" i="3" s="1"/>
  <c r="H98" i="3"/>
  <c r="G93" i="3"/>
  <c r="G129" i="3" s="1"/>
  <c r="G64" i="3"/>
  <c r="G128" i="3" s="1"/>
  <c r="G91" i="3"/>
  <c r="G125" i="3" s="1"/>
  <c r="G62" i="3"/>
  <c r="G124" i="3"/>
  <c r="G89" i="3"/>
  <c r="G121" i="3" s="1"/>
  <c r="G60" i="3"/>
  <c r="G120" i="3" s="1"/>
  <c r="G85" i="3"/>
  <c r="G117" i="3" s="1"/>
  <c r="G56" i="3"/>
  <c r="G116" i="3" s="1"/>
  <c r="G83" i="3"/>
  <c r="G113" i="3" s="1"/>
  <c r="G54" i="3"/>
  <c r="G112" i="3" s="1"/>
  <c r="H74" i="3"/>
  <c r="H105" i="3" s="1"/>
  <c r="H71" i="3"/>
  <c r="I69" i="3"/>
  <c r="I70" i="3" s="1"/>
  <c r="I32" i="4" s="1"/>
  <c r="H69" i="3"/>
  <c r="H47" i="3" s="1"/>
  <c r="H45" i="3" s="1"/>
  <c r="I71" i="3"/>
  <c r="I66" i="3"/>
  <c r="I132" i="3" s="1"/>
  <c r="I130" i="3" s="1"/>
  <c r="H66" i="3"/>
  <c r="H132" i="3" s="1"/>
  <c r="H130" i="3" s="1"/>
  <c r="I64" i="3"/>
  <c r="I128" i="3" s="1"/>
  <c r="H64" i="3"/>
  <c r="H128" i="3" s="1"/>
  <c r="I62" i="3"/>
  <c r="I124" i="3" s="1"/>
  <c r="I122" i="3" s="1"/>
  <c r="H62" i="3"/>
  <c r="H124" i="3" s="1"/>
  <c r="H122" i="3" s="1"/>
  <c r="I60" i="3"/>
  <c r="I120" i="3" s="1"/>
  <c r="I118" i="3" s="1"/>
  <c r="H60" i="3"/>
  <c r="H120" i="3" s="1"/>
  <c r="H118" i="3" s="1"/>
  <c r="I56" i="3"/>
  <c r="I116" i="3" s="1"/>
  <c r="H56" i="3"/>
  <c r="H116" i="3" s="1"/>
  <c r="I54" i="3"/>
  <c r="I112" i="3" s="1"/>
  <c r="I110" i="3" s="1"/>
  <c r="H54" i="3"/>
  <c r="H112" i="3" s="1"/>
  <c r="H110" i="3" s="1"/>
  <c r="G29" i="3"/>
  <c r="G131" i="3"/>
  <c r="G27" i="3"/>
  <c r="G127" i="3"/>
  <c r="G19" i="3"/>
  <c r="G115" i="3"/>
  <c r="E19" i="3"/>
  <c r="E115" i="3" s="1"/>
  <c r="D19" i="3"/>
  <c r="D115" i="3" s="1"/>
  <c r="G17" i="3"/>
  <c r="G111" i="3"/>
  <c r="F40" i="3"/>
  <c r="E40" i="3"/>
  <c r="F41" i="3"/>
  <c r="D40" i="3"/>
  <c r="D10" i="3" s="1"/>
  <c r="G99" i="3"/>
  <c r="G80" i="3" s="1"/>
  <c r="F10" i="3"/>
  <c r="G71" i="3"/>
  <c r="I14" i="3"/>
  <c r="I12" i="3"/>
  <c r="I107" i="3" s="1"/>
  <c r="I42" i="3"/>
  <c r="H10" i="3"/>
  <c r="H8" i="3" s="1"/>
  <c r="H42" i="3"/>
  <c r="C32" i="4"/>
  <c r="G42" i="3"/>
  <c r="G10" i="3"/>
  <c r="G8" i="3" s="1"/>
  <c r="C31" i="4"/>
  <c r="C33" i="4"/>
  <c r="H12" i="3"/>
  <c r="H107" i="3" s="1"/>
  <c r="H101" i="3"/>
  <c r="F76" i="3"/>
  <c r="F98" i="3" s="1"/>
  <c r="E76" i="3"/>
  <c r="D80" i="3"/>
  <c r="D99" i="3" s="1"/>
  <c r="C99" i="3" s="1"/>
  <c r="D51" i="3"/>
  <c r="D70" i="3" s="1"/>
  <c r="D76" i="3"/>
  <c r="D98" i="3" s="1"/>
  <c r="E10" i="3"/>
  <c r="F14" i="3"/>
  <c r="H51" i="3"/>
  <c r="H14" i="4" s="1"/>
  <c r="H12" i="4" s="1"/>
  <c r="E14" i="3"/>
  <c r="E80" i="3"/>
  <c r="D47" i="3"/>
  <c r="D69" i="3" s="1"/>
  <c r="G70" i="3"/>
  <c r="E47" i="3"/>
  <c r="E69" i="3" s="1"/>
  <c r="F47" i="3"/>
  <c r="F69" i="3" s="1"/>
  <c r="F51" i="3"/>
  <c r="F70" i="3" s="1"/>
  <c r="G51" i="3"/>
  <c r="G49" i="3" s="1"/>
  <c r="E51" i="3"/>
  <c r="E70" i="3" s="1"/>
  <c r="I51" i="3"/>
  <c r="I49" i="3" s="1"/>
  <c r="I108" i="3" s="1"/>
  <c r="F80" i="3"/>
  <c r="F99" i="3" s="1"/>
  <c r="D82" i="3"/>
  <c r="D81" i="3"/>
  <c r="E15" i="3"/>
  <c r="E16" i="3"/>
  <c r="C16" i="3" s="1"/>
  <c r="E50" i="3"/>
  <c r="E94" i="3"/>
  <c r="E93" i="3" s="1"/>
  <c r="E129" i="3" s="1"/>
  <c r="F94" i="3"/>
  <c r="F93" i="3" s="1"/>
  <c r="F129" i="3" s="1"/>
  <c r="E53" i="3"/>
  <c r="F15" i="3"/>
  <c r="F15" i="4" s="1"/>
  <c r="F82" i="3"/>
  <c r="D92" i="3"/>
  <c r="D91" i="3" s="1"/>
  <c r="D125" i="3" s="1"/>
  <c r="F46" i="3"/>
  <c r="F50" i="3"/>
  <c r="C277" i="1"/>
  <c r="C290" i="1" s="1"/>
  <c r="F74" i="3"/>
  <c r="F105" i="3" s="1"/>
  <c r="H49" i="3"/>
  <c r="H108" i="3" s="1"/>
  <c r="D78" i="3"/>
  <c r="D109" i="3" s="1"/>
  <c r="C109" i="3" s="1"/>
  <c r="G45" i="3"/>
  <c r="G104" i="3" s="1"/>
  <c r="H104" i="3"/>
  <c r="E24" i="4" l="1"/>
  <c r="E23" i="4" s="1"/>
  <c r="H70" i="3"/>
  <c r="H32" i="4" s="1"/>
  <c r="H31" i="4"/>
  <c r="H10" i="4" s="1"/>
  <c r="H8" i="4" s="1"/>
  <c r="G100" i="3"/>
  <c r="C18" i="3"/>
  <c r="C17" i="3" s="1"/>
  <c r="C111" i="3" s="1"/>
  <c r="C53" i="3"/>
  <c r="D15" i="4"/>
  <c r="C9" i="3"/>
  <c r="F85" i="3"/>
  <c r="F117" i="3" s="1"/>
  <c r="F100" i="3"/>
  <c r="F78" i="3"/>
  <c r="F109" i="3" s="1"/>
  <c r="D45" i="3"/>
  <c r="D104" i="3" s="1"/>
  <c r="C61" i="3"/>
  <c r="C60" i="3" s="1"/>
  <c r="C120" i="3" s="1"/>
  <c r="F49" i="3"/>
  <c r="F108" i="3" s="1"/>
  <c r="C15" i="3"/>
  <c r="F10" i="4"/>
  <c r="D74" i="3"/>
  <c r="D105" i="3" s="1"/>
  <c r="C105" i="3" s="1"/>
  <c r="G10" i="4"/>
  <c r="G8" i="4" s="1"/>
  <c r="F8" i="3"/>
  <c r="F103" i="3" s="1"/>
  <c r="F102" i="3" s="1"/>
  <c r="C52" i="3"/>
  <c r="F13" i="4"/>
  <c r="E28" i="4"/>
  <c r="E27" i="4" s="1"/>
  <c r="C63" i="3"/>
  <c r="C62" i="3" s="1"/>
  <c r="C124" i="3" s="1"/>
  <c r="C65" i="3"/>
  <c r="C64" i="3" s="1"/>
  <c r="P13" i="4"/>
  <c r="D16" i="4"/>
  <c r="C79" i="3"/>
  <c r="I101" i="3"/>
  <c r="I105" i="3"/>
  <c r="I137" i="3" s="1"/>
  <c r="I106" i="3"/>
  <c r="E292" i="1"/>
  <c r="F292" i="1"/>
  <c r="F28" i="4"/>
  <c r="F27" i="4" s="1"/>
  <c r="C92" i="3"/>
  <c r="C91" i="3" s="1"/>
  <c r="C125" i="3" s="1"/>
  <c r="F45" i="3"/>
  <c r="F104" i="3" s="1"/>
  <c r="C82" i="3"/>
  <c r="M16" i="4" s="1"/>
  <c r="G118" i="3"/>
  <c r="G103" i="3"/>
  <c r="G135" i="3" s="1"/>
  <c r="G43" i="3"/>
  <c r="H136" i="3"/>
  <c r="H106" i="3"/>
  <c r="G114" i="3"/>
  <c r="G122" i="3"/>
  <c r="I114" i="3"/>
  <c r="I126" i="3"/>
  <c r="H114" i="3"/>
  <c r="H126" i="3"/>
  <c r="H103" i="3"/>
  <c r="H43" i="3"/>
  <c r="I103" i="3"/>
  <c r="I135" i="3" s="1"/>
  <c r="I43" i="3"/>
  <c r="H137" i="3"/>
  <c r="G110" i="3"/>
  <c r="G126" i="3"/>
  <c r="G130" i="3"/>
  <c r="C32" i="3"/>
  <c r="C41" i="3" s="1"/>
  <c r="C42" i="3" s="1"/>
  <c r="C94" i="3"/>
  <c r="C93" i="3" s="1"/>
  <c r="D14" i="4"/>
  <c r="H72" i="3"/>
  <c r="E16" i="4"/>
  <c r="C81" i="3"/>
  <c r="C46" i="3"/>
  <c r="D288" i="1"/>
  <c r="C288" i="1" s="1"/>
  <c r="C292" i="1" s="1"/>
  <c r="C88" i="3"/>
  <c r="E85" i="3"/>
  <c r="E117" i="3" s="1"/>
  <c r="F12" i="3"/>
  <c r="F107" i="3" s="1"/>
  <c r="F42" i="3"/>
  <c r="E42" i="3"/>
  <c r="E8" i="3"/>
  <c r="E103" i="3" s="1"/>
  <c r="E102" i="3" s="1"/>
  <c r="E126" i="3"/>
  <c r="E45" i="3"/>
  <c r="E104" i="3" s="1"/>
  <c r="C48" i="3"/>
  <c r="C50" i="3"/>
  <c r="M13" i="4" s="1"/>
  <c r="C57" i="3"/>
  <c r="C77" i="3"/>
  <c r="C23" i="3"/>
  <c r="D119" i="3"/>
  <c r="C119" i="3" s="1"/>
  <c r="C118" i="3" s="1"/>
  <c r="C19" i="3"/>
  <c r="C115" i="3" s="1"/>
  <c r="C129" i="3"/>
  <c r="F118" i="3"/>
  <c r="C76" i="3"/>
  <c r="C47" i="3"/>
  <c r="E9" i="4"/>
  <c r="D49" i="3"/>
  <c r="D108" i="3" s="1"/>
  <c r="D106" i="3" s="1"/>
  <c r="F20" i="4"/>
  <c r="E12" i="3"/>
  <c r="E107" i="3" s="1"/>
  <c r="F19" i="3"/>
  <c r="D24" i="4"/>
  <c r="E11" i="4"/>
  <c r="C84" i="3"/>
  <c r="C83" i="3" s="1"/>
  <c r="C113" i="3" s="1"/>
  <c r="C24" i="3"/>
  <c r="C51" i="3"/>
  <c r="E10" i="4"/>
  <c r="F21" i="4"/>
  <c r="C21" i="4" s="1"/>
  <c r="F24" i="4"/>
  <c r="F23" i="4" s="1"/>
  <c r="E15" i="4"/>
  <c r="C15" i="4" s="1"/>
  <c r="F71" i="3"/>
  <c r="C128" i="3"/>
  <c r="C87" i="3"/>
  <c r="G287" i="1"/>
  <c r="D8" i="3"/>
  <c r="C10" i="3"/>
  <c r="D10" i="4"/>
  <c r="C80" i="3"/>
  <c r="G78" i="3"/>
  <c r="G109" i="3" s="1"/>
  <c r="G137" i="3" s="1"/>
  <c r="G14" i="4"/>
  <c r="G12" i="4" s="1"/>
  <c r="D122" i="3"/>
  <c r="E56" i="3"/>
  <c r="E116" i="3" s="1"/>
  <c r="D56" i="3"/>
  <c r="D116" i="3" s="1"/>
  <c r="C58" i="3"/>
  <c r="E130" i="3"/>
  <c r="H33" i="4"/>
  <c r="D71" i="3"/>
  <c r="C70" i="3"/>
  <c r="H35" i="4"/>
  <c r="H34" i="4"/>
  <c r="C98" i="3"/>
  <c r="C100" i="3" s="1"/>
  <c r="D100" i="3"/>
  <c r="G108" i="3"/>
  <c r="G72" i="3"/>
  <c r="E110" i="3"/>
  <c r="D9" i="4"/>
  <c r="C75" i="3"/>
  <c r="F11" i="4"/>
  <c r="F16" i="4"/>
  <c r="C16" i="4" s="1"/>
  <c r="D42" i="3"/>
  <c r="G102" i="3"/>
  <c r="I14" i="4"/>
  <c r="I12" i="4" s="1"/>
  <c r="E25" i="3"/>
  <c r="C26" i="3"/>
  <c r="D85" i="3"/>
  <c r="C86" i="3"/>
  <c r="F95" i="3"/>
  <c r="C96" i="3"/>
  <c r="C95" i="3" s="1"/>
  <c r="F9" i="4"/>
  <c r="F54" i="3"/>
  <c r="F112" i="3" s="1"/>
  <c r="F18" i="4"/>
  <c r="F62" i="3"/>
  <c r="F26" i="4"/>
  <c r="E13" i="4"/>
  <c r="O13" i="4"/>
  <c r="E49" i="3"/>
  <c r="E71" i="3"/>
  <c r="C69" i="3"/>
  <c r="E99" i="3"/>
  <c r="E78" i="3"/>
  <c r="E109" i="3" s="1"/>
  <c r="E14" i="4"/>
  <c r="F14" i="4"/>
  <c r="C14" i="3"/>
  <c r="E98" i="3"/>
  <c r="E74" i="3"/>
  <c r="E105" i="3" s="1"/>
  <c r="I47" i="3"/>
  <c r="I45" i="3" s="1"/>
  <c r="I31" i="4"/>
  <c r="F29" i="3"/>
  <c r="C30" i="3"/>
  <c r="D13" i="4"/>
  <c r="N13" i="4"/>
  <c r="D27" i="3"/>
  <c r="D28" i="4"/>
  <c r="C28" i="3"/>
  <c r="D54" i="3"/>
  <c r="D112" i="3" s="1"/>
  <c r="D110" i="3" s="1"/>
  <c r="C55" i="3"/>
  <c r="F22" i="4"/>
  <c r="C22" i="4" s="1"/>
  <c r="C59" i="3"/>
  <c r="F56" i="3"/>
  <c r="E89" i="3"/>
  <c r="E121" i="3" s="1"/>
  <c r="E118" i="3" s="1"/>
  <c r="C90" i="3"/>
  <c r="D66" i="3"/>
  <c r="C67" i="3"/>
  <c r="C66" i="3" s="1"/>
  <c r="E95" i="3"/>
  <c r="E30" i="4"/>
  <c r="F106" i="3" l="1"/>
  <c r="M9" i="4"/>
  <c r="C104" i="3"/>
  <c r="G35" i="4"/>
  <c r="M15" i="4"/>
  <c r="M28" i="4"/>
  <c r="D292" i="1"/>
  <c r="H135" i="3"/>
  <c r="H134" i="3" s="1"/>
  <c r="H102" i="3"/>
  <c r="C107" i="3"/>
  <c r="E114" i="3"/>
  <c r="D8" i="4"/>
  <c r="C78" i="3"/>
  <c r="M11" i="4"/>
  <c r="C11" i="4"/>
  <c r="C10" i="4"/>
  <c r="C49" i="3"/>
  <c r="C45" i="3"/>
  <c r="C12" i="3"/>
  <c r="F19" i="4"/>
  <c r="C20" i="4"/>
  <c r="C19" i="4" s="1"/>
  <c r="E8" i="4"/>
  <c r="D43" i="3"/>
  <c r="G101" i="3"/>
  <c r="C74" i="3"/>
  <c r="M21" i="4"/>
  <c r="M10" i="4"/>
  <c r="D118" i="3"/>
  <c r="D23" i="4"/>
  <c r="C23" i="4" s="1"/>
  <c r="C24" i="4"/>
  <c r="M12" i="4"/>
  <c r="M14" i="4"/>
  <c r="G34" i="4"/>
  <c r="E100" i="3"/>
  <c r="F12" i="4"/>
  <c r="C71" i="3"/>
  <c r="F8" i="4"/>
  <c r="G106" i="3"/>
  <c r="C8" i="3"/>
  <c r="D103" i="3"/>
  <c r="G136" i="3"/>
  <c r="G134" i="3" s="1"/>
  <c r="E29" i="4"/>
  <c r="C29" i="4" s="1"/>
  <c r="C30" i="4"/>
  <c r="F115" i="3"/>
  <c r="F116" i="3"/>
  <c r="D27" i="4"/>
  <c r="C27" i="4" s="1"/>
  <c r="C28" i="4"/>
  <c r="M30" i="4"/>
  <c r="I10" i="4"/>
  <c r="I8" i="4" s="1"/>
  <c r="I34" i="4" s="1"/>
  <c r="I33" i="4"/>
  <c r="F124" i="3"/>
  <c r="F122" i="3" s="1"/>
  <c r="F72" i="3"/>
  <c r="F110" i="3"/>
  <c r="F133" i="3"/>
  <c r="F137" i="3" s="1"/>
  <c r="F101" i="3"/>
  <c r="D117" i="3"/>
  <c r="D101" i="3"/>
  <c r="E123" i="3"/>
  <c r="E43" i="3"/>
  <c r="E101" i="3"/>
  <c r="E133" i="3"/>
  <c r="E137" i="3" s="1"/>
  <c r="D132" i="3"/>
  <c r="D130" i="3" s="1"/>
  <c r="D72" i="3"/>
  <c r="C56" i="3"/>
  <c r="M22" i="4"/>
  <c r="C54" i="3"/>
  <c r="M18" i="4"/>
  <c r="D127" i="3"/>
  <c r="C27" i="3"/>
  <c r="M27" i="4" s="1"/>
  <c r="D12" i="4"/>
  <c r="C13" i="4"/>
  <c r="F131" i="3"/>
  <c r="C29" i="3"/>
  <c r="I104" i="3"/>
  <c r="I72" i="3"/>
  <c r="C14" i="4"/>
  <c r="E72" i="3"/>
  <c r="E108" i="3"/>
  <c r="E12" i="4"/>
  <c r="C26" i="4"/>
  <c r="C25" i="4" s="1"/>
  <c r="F25" i="4"/>
  <c r="F17" i="4"/>
  <c r="C18" i="4"/>
  <c r="C17" i="4" s="1"/>
  <c r="C133" i="3"/>
  <c r="C85" i="3"/>
  <c r="C117" i="3" s="1"/>
  <c r="M20" i="4"/>
  <c r="C25" i="3"/>
  <c r="M26" i="4"/>
  <c r="F43" i="3"/>
  <c r="C9" i="4"/>
  <c r="C132" i="3"/>
  <c r="C89" i="3"/>
  <c r="M24" i="4"/>
  <c r="M8" i="4" l="1"/>
  <c r="C72" i="3"/>
  <c r="C8" i="4"/>
  <c r="F136" i="3"/>
  <c r="C103" i="3"/>
  <c r="C102" i="3" s="1"/>
  <c r="D102" i="3"/>
  <c r="D136" i="3"/>
  <c r="C136" i="3" s="1"/>
  <c r="F35" i="4"/>
  <c r="C121" i="3"/>
  <c r="M23" i="4"/>
  <c r="C123" i="3"/>
  <c r="C122" i="3" s="1"/>
  <c r="M25" i="4"/>
  <c r="C43" i="3"/>
  <c r="E122" i="3"/>
  <c r="E135" i="3"/>
  <c r="E134" i="3" s="1"/>
  <c r="D137" i="3"/>
  <c r="C137" i="3" s="1"/>
  <c r="D114" i="3"/>
  <c r="F34" i="4"/>
  <c r="F114" i="3"/>
  <c r="F135" i="3"/>
  <c r="F134" i="3" s="1"/>
  <c r="E136" i="3"/>
  <c r="E106" i="3"/>
  <c r="C108" i="3"/>
  <c r="C106" i="3" s="1"/>
  <c r="M29" i="4"/>
  <c r="C131" i="3"/>
  <c r="C130" i="3" s="1"/>
  <c r="C101" i="3"/>
  <c r="E35" i="4"/>
  <c r="E34" i="4"/>
  <c r="I102" i="3"/>
  <c r="I136" i="3"/>
  <c r="I134" i="3" s="1"/>
  <c r="F130" i="3"/>
  <c r="C12" i="4"/>
  <c r="D34" i="4"/>
  <c r="C34" i="4" s="1"/>
  <c r="D35" i="4"/>
  <c r="D126" i="3"/>
  <c r="C127" i="3"/>
  <c r="C126" i="3" s="1"/>
  <c r="D135" i="3"/>
  <c r="C112" i="3"/>
  <c r="C110" i="3" s="1"/>
  <c r="M17" i="4"/>
  <c r="C116" i="3"/>
  <c r="C114" i="3" s="1"/>
  <c r="M19" i="4"/>
  <c r="C35" i="4" l="1"/>
  <c r="O8" i="4"/>
  <c r="C135" i="3"/>
  <c r="C134" i="3" s="1"/>
  <c r="D134" i="3"/>
</calcChain>
</file>

<file path=xl/comments1.xml><?xml version="1.0" encoding="utf-8"?>
<comments xmlns="http://schemas.openxmlformats.org/spreadsheetml/2006/main">
  <authors>
    <author>user</author>
  </authors>
  <commentList>
    <comment ref="F190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0804 программа техперсонал культуры</t>
        </r>
      </text>
    </comment>
  </commentList>
</comments>
</file>

<file path=xl/sharedStrings.xml><?xml version="1.0" encoding="utf-8"?>
<sst xmlns="http://schemas.openxmlformats.org/spreadsheetml/2006/main" count="467" uniqueCount="219">
  <si>
    <t>в том числе по источникам финансирования</t>
  </si>
  <si>
    <t>федеральный бюджет</t>
  </si>
  <si>
    <t>республиканский бюджет</t>
  </si>
  <si>
    <t>местный бюджет</t>
  </si>
  <si>
    <t>Кроме того, стоимость разработки проектно-сметной документации, тыс.руб.</t>
  </si>
  <si>
    <t>Наименование муниципальной программы, в рамках которой планируется реализация мероприятия</t>
  </si>
  <si>
    <t>ПСД имеется</t>
  </si>
  <si>
    <t xml:space="preserve">ПСД имеется </t>
  </si>
  <si>
    <t>ПСД отсутствует</t>
  </si>
  <si>
    <t>Муниципальная программа "Развитие образования в Лямбирском муниципальном районе на 2016-2020 г.г."</t>
  </si>
  <si>
    <t>Наименование основных направлений (сфер, отраслей) социально-экономического развития, в рамках которых планируется разработка программных мероприятий</t>
  </si>
  <si>
    <t>Перечень мероприятий (объектов), планируемых к реализации с характеристикой  основных параметров (площадь, мощность, количество мест, посещений в смену и др.)</t>
  </si>
  <si>
    <t>Объем финансирования всего, тыс.руб.</t>
  </si>
  <si>
    <t>прочие источники</t>
  </si>
  <si>
    <t>Срок исполнения</t>
  </si>
  <si>
    <t>Ответственный исполнитель (соисполнитель, участник)</t>
  </si>
  <si>
    <t>Примечание  (наличие ПСД, обоснованность включения мероприятия в программу, указать орган исполнительной власти, согласовавший объект)</t>
  </si>
  <si>
    <t>Заместитель Главы Лямбирского муниципального района по социальным вопросам М.В. Левин</t>
  </si>
  <si>
    <t>Итого за 2018 г. (тыс. руб.)</t>
  </si>
  <si>
    <t>Итого за 2019 г. (тыс. руб.)</t>
  </si>
  <si>
    <t>Итого за 2020 г. (тыс. руб.)</t>
  </si>
  <si>
    <t>Основное мероприятие 1. Развитие дошкольного образования</t>
  </si>
  <si>
    <t>1.1.Обеспечение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учреждениях, включая расходы на оплату труда и начисления на выплаты по оплате труда.</t>
  </si>
  <si>
    <t>1.3.Обеспечение деятельности муниципальных дошкольных образовательных учреждений и их безопасности, содержания имущества.</t>
  </si>
  <si>
    <t>Основное мероприятие 2. Развитие общего образования</t>
  </si>
  <si>
    <t>2.3. Обеспечение деятельности муниципальных общеобразовательных учреждений и их безопасности, содержания имущества.</t>
  </si>
  <si>
    <t>Основное мероприятие 3. Развитие дополнительного образования детей</t>
  </si>
  <si>
    <t>3.1. Организация предоставления дополнительного образования детей в Лямбирском муниципальном районе.</t>
  </si>
  <si>
    <t>Основное мероприятие 4. Муниципальная поддержка лучших творческих педагогических работников образовательных учреждений и способной, талантливой молодежи</t>
  </si>
  <si>
    <t>4.2.Поощрение лучших творческих и талантливых учителей образовательных учреждений в рамках приоритетного национального проекта «Образование»</t>
  </si>
  <si>
    <t>Основное мероприятие 5. Реализация моделей получения качественного дошкольного, общего и дополнительного образования детьми-инвалидами и лицами с ограниченными возможностями здоровья</t>
  </si>
  <si>
    <t>Основное мероприятие 6. Обеспечение деятельности МКУ « Центр информационно-методического  обеспечения муниципальных образовательных учреждений Лямбирского муниципального района РМ» и реализация прочих мероприятий в области образования</t>
  </si>
  <si>
    <t>Основное мероприятие 7. Организация отдыха, оздоровления и  занятости детей и подростков</t>
  </si>
  <si>
    <t>Основное мероприятие 8. Создание условий, обеспечивающих успешную социализацию детей, оставшихся без попечения родителей,находящихся в трудной жизненной ситуации</t>
  </si>
  <si>
    <t xml:space="preserve">Приложение №1 к приложению №2 Муниципальной программы «Развитие образования Лямбирского муниципального района на период 2016-2020 годы»  Перечень мероприятий по укреплению материально-технической базы образовательных учреждений Лямбирского муниципального района                               </t>
  </si>
  <si>
    <t xml:space="preserve">1.2.Укрепление материально-технической базы муниципальных дошкольных образовательных учреждений (приложение №1 к приложению №2 Муниципальной программы «Развитие образования Лямбирского муниципального района на период 2016-2020 годы».                                </t>
  </si>
  <si>
    <t>2.1. 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учреждениях.</t>
  </si>
  <si>
    <t xml:space="preserve">2.2.Укрепление материально-технической базы муниципальных общеобразовательных учреждений (приложение №1 к приложению №2 Муниципальной программы «Развитие образования Лямбирского муниципального района на период 2016-2020 годы».                                </t>
  </si>
  <si>
    <t>2.4.Обеспечение организации питания обучающихся из малоимущих семей.</t>
  </si>
  <si>
    <t>4.1.Поощрение лучших педагогических работников дошкольных образовательных учреждений в рамках приоритетного национального проекта «Образование».</t>
  </si>
  <si>
    <t>Создание условий для получения образования детей с ограниченными возможностями здоровья.</t>
  </si>
  <si>
    <t>6.1.Обеспечение деятельности МКУ   «Центр информационно-методического  обеспечения муниципальных образовательных учреждений Лямбирского муниципального района РМ» и реализация прочих мероприятий в области образования.</t>
  </si>
  <si>
    <t xml:space="preserve">7.1. Организация отдыха, оздоровления и  занятости детей и подростков. </t>
  </si>
  <si>
    <t>8.1.Реализация государственных полномочий по оплате труда приемных родителей, проживающих на территории Республики Мордовия и выплате ежемесячного денежного пособия опекуну (попечителю), приемному родителю на содержание ребенка, находящегося под опекой (попечительством), в приемной семье в Республике Мордовия.</t>
  </si>
  <si>
    <t>Итого по укреплению МТБ МДОУ за 2020 г. (тыс.руб.)</t>
  </si>
  <si>
    <t>Итого по укреплению МТБ МОУ за 2020 г. (тыс.руб.)</t>
  </si>
  <si>
    <t>Итого по укреплению МТБ МДОУ за 2019 г. (тыс.руб.)</t>
  </si>
  <si>
    <t>Итого по укреплению МТБ МОУ за 2019 г. (тыс.руб.)</t>
  </si>
  <si>
    <t>Итого по укреплению МТБ МДОУ за 2018 г. (тыс.руб.)</t>
  </si>
  <si>
    <t>Итого по укреплению МТБ МОУ за 2018 г. (тыс.руб.)</t>
  </si>
  <si>
    <t>ВСЕГО по приложению №1 Перечень мероприятий по укреплению материально-технической базы образовательных учреждений Лямбирского муниципального района   за 2018 г. (тыс. руб.)</t>
  </si>
  <si>
    <t>ВСЕГО по приложению №1 Перечень мероприятий по укреплению материально-технической базы образовательных учреждений Лямбирского муниципального района   за 2019 г. (тыс. руб.)</t>
  </si>
  <si>
    <t>ВСЕГО по приложению №1 Перечень мероприятий по укреплению материально-технической базы образовательных учреждений Лямбирского муниципального района   за 2020 г. (тыс. руб.)</t>
  </si>
  <si>
    <t>4.3.Поддержка способной и талантливой молодежи  в рамках приоритетного национального проекта «Образование»</t>
  </si>
  <si>
    <t>Итого за 2017 г. (тыс. руб.)</t>
  </si>
  <si>
    <t>Основное мероприятие 1. Развитие дошкольного образования   ВСЕГО</t>
  </si>
  <si>
    <t>Основное мероприятие 2. Развитие общего образования   ВСЕГО</t>
  </si>
  <si>
    <t>Основное мероприятие 3. Развитие дополнительного образования детей ВСЕГО</t>
  </si>
  <si>
    <t>Основное мероприятие 4. Муниципальная поддержка лучших творческих педагогических работников образовательных учреждений и способной, талантливой молодежи ВСЕГО</t>
  </si>
  <si>
    <t>Основное мероприятие 5. Реализация моделей получения качественного дошкольного, общего и дополнительного образования детьми-инвалидами и лицами с ограниченными возможностями здоровья ВСЕГО</t>
  </si>
  <si>
    <t>Основное мероприятие 6. Обеспечение деятельности МКУ « Центр информационно-методического  обеспечения муниципальных образовательных учреждений Лямбирского муниципального района РМ» и реализация прочих мероприятий в области образования ВСЕГО</t>
  </si>
  <si>
    <t>Основное мероприятие 7. Организация отдыха, оздоровления и  занятости детей и подростков ВСЕГО</t>
  </si>
  <si>
    <t>Основное мероприятие 8. Создание условий, обеспечивающих успешную социализацию детей, оставшихся без попечения родителей,находящихся в трудной жизненной ситуации ВСЕГО</t>
  </si>
  <si>
    <t>ВСЕГО на программу Развитие образования</t>
  </si>
  <si>
    <t>Муниципальная программа Развитие образования на 2018-2020 гг. (в разбивке по годам)</t>
  </si>
  <si>
    <t>Строительство МОУ "Аксеновская СОШ" на 165 мест</t>
  </si>
  <si>
    <t>2020-2022</t>
  </si>
  <si>
    <t>Муниципальная программа Развитие образования на 2020-2022 гг.  (СВОД)</t>
  </si>
  <si>
    <t>ВСЕГО на программу Развитие образования на 2020-2022 годы</t>
  </si>
  <si>
    <t>Основное мероприятие 1. "Развитие дополнительного образования"</t>
  </si>
  <si>
    <t>Подпрограмма "Развитие.Творчество"</t>
  </si>
  <si>
    <t>1.1.Расходы на обеспечение деятельности (оказание услуг)муниципальных учреждений</t>
  </si>
  <si>
    <t>Подпрограмма "Организация досуга населения"</t>
  </si>
  <si>
    <t>2.1.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 (выполнение работ)</t>
  </si>
  <si>
    <t xml:space="preserve">2.2.Субсидии автономным учреждениям на иные цели                  </t>
  </si>
  <si>
    <t>2.3. Софинансирование расходных обязательств по укреплению материально-технической базы учреждений культуры</t>
  </si>
  <si>
    <t>Основное мероприятие 3. "Развитие библиотечного дела"</t>
  </si>
  <si>
    <t>Подпрограмма "Библиотека: районный информационный центр"</t>
  </si>
  <si>
    <t>3.1.Расходы на обеспечение деятельности  (оказание услуг) муниципальных учреждений Республики Мордовия</t>
  </si>
  <si>
    <t>3.2.Субсидии бюджетным учреждениям на иные цели, в том числе подключение общедоступных библиотек Российской Федерации к сети "Интернет" и развитие системы библиотечнго дела с учетом задачи расширения информационных технологий и оцифровки</t>
  </si>
  <si>
    <t>Основное мероприятие 4.</t>
  </si>
  <si>
    <t>Подпрограмма "Архивная служба Лямбирского муниципального района"</t>
  </si>
  <si>
    <t>Расходы на обеспечение деятельности  (оказание услуг) муниципальных учреждений Республики Мордовия</t>
  </si>
  <si>
    <t>Софинансирование расходных обязательств по укреплению материально-технической базы учреждений культуры</t>
  </si>
  <si>
    <t xml:space="preserve">Приложение №1 к приложению №2 Муниципальной программы «Развитие культуры и туризма Лямбирского муниципального района на период 2016-2025 годы»  Перечень мероприятий по укреплению материально-технической базы  учреждений культуры Лямбирского муниципального района                               </t>
  </si>
  <si>
    <t>Подключение общедоступных библиотек Российской Федерации к сети "Интернет" и развитие системы библиотечнго дела с учетом задачи расширения информационных технологий и оцифровки</t>
  </si>
  <si>
    <t>Основное мероприятие 5."Сохранение, возрождение и развитие традиционной татарской культуры"</t>
  </si>
  <si>
    <t>Подпрограмма "Развитие татарской культуры. Возрождение национальных традиций"</t>
  </si>
  <si>
    <t>2.4.Cубсидии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</si>
  <si>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>3.3.Субсидии бюджетным учреждениям на иные цели, в том числе на комплектование книжных фондов муниципальных общедоступных библиотек</t>
  </si>
  <si>
    <t>3.4. Субсидии бюлджетным учреждениям на иные цели</t>
  </si>
  <si>
    <t xml:space="preserve">Приложение №1 к приложению №2 Муниципальной программы «Развитие культуры и туризма Лямбирского муниципального района на период 2016-2025 годы»  Перечень мероприятий по укреплению материально-технической базы  учреждений культуры Лямбирского муниципального района  </t>
  </si>
  <si>
    <t>Повышение квалификации Подпрограмма "Организация досуга населения"</t>
  </si>
  <si>
    <t>Повышение квалификации Подпрограмма "Библиотека: районный информационный центр"</t>
  </si>
  <si>
    <t>Исследование материалов для дальнейшей эксплуатации здания Подпрограмма "Организация досуга населения"</t>
  </si>
  <si>
    <t>Публикация в журнале о реорганизации Подпрограмма "Организация досуга населения"</t>
  </si>
  <si>
    <t>Приобретение музыкальной аппаратуры Подпрограмма "Организация досуга населения"</t>
  </si>
  <si>
    <t xml:space="preserve">Установка виеонаблюдения в филиале с.Аксеново Подпрограмма "Организация досуга населения" </t>
  </si>
  <si>
    <t xml:space="preserve">Проведение инженерно-геодезическихиспытаний Подпрограмма "Организация досуга населения" </t>
  </si>
  <si>
    <t xml:space="preserve">Осуществление авторского надзора Подпрограмма "Организация досуга населения" </t>
  </si>
  <si>
    <t>Комплектование книжных фондов муниципальных общедоступных библиотек</t>
  </si>
  <si>
    <t>Обеспечение развития и укрепления материально-технической базы домов культуры в населенных пунктах с числом жителей до 50 тысяч человек.</t>
  </si>
  <si>
    <t xml:space="preserve">Гос.поддержка муниципальных учреждений культуры находящихся на территории сельских поселений Подпрограмма "Организация досуга населения" </t>
  </si>
  <si>
    <t xml:space="preserve">Гос.поддержка учреждений культуры на укрепление материально-технической базы Подпрограмма "Организация досуга населения"  </t>
  </si>
  <si>
    <t xml:space="preserve">Стройконтроль по объекту "Стадион" Подпрограмма "Организация досуга населения" </t>
  </si>
  <si>
    <t>Итого по Подпрограмма "Организация досуга населения"  за 2017 г. (тыс.руб.)</t>
  </si>
  <si>
    <t>Приобретение ПО Подпрограмма "Библиотека: районный информационный центр"</t>
  </si>
  <si>
    <t>Итого по Подпрограмма "Библиотека: районный информационный центр" за 2017 г. (тыс.руб.)</t>
  </si>
  <si>
    <t>ВСЕГО по приложению №1 Перечень мероприятий по укреплению материально-технической базы учреждений укультуры Лямбирского муниципального района   за 2017 г. (тыс. руб.)</t>
  </si>
  <si>
    <t>Основное мероприятие 2. "Развитие исполнительских искусств"</t>
  </si>
  <si>
    <t>1.2.Субсидии бюджетным учреждениям на иные цели</t>
  </si>
  <si>
    <t>Повышение квалификации Подпрограмма "Развитие.Творчество"</t>
  </si>
  <si>
    <t>Текущий ремонт здания Подпрограмма "Развитие.Творчество"</t>
  </si>
  <si>
    <t>Итого по Подпрограмма "Развитие.Творчество" за 2017 г. (тыс.руб.)</t>
  </si>
  <si>
    <t>ВСЕГО по приложению №1 Перечень мероприятий по укреплению материально-технической базы учреждений укультуры Лямбирского муниципального района   за 2018 г. (тыс. руб.)</t>
  </si>
  <si>
    <t>Итого по Подпрограмма "Развитие.Творчество" за 2018 г. (тыс.руб.)</t>
  </si>
  <si>
    <t>Итого по Подпрограмма "Библиотека: районный информационный центр" за 2018 г. (тыс.руб.)</t>
  </si>
  <si>
    <t>Итого по Подпрограмма "Организация досуга населения"  за 2018 г. (тыс.руб.)</t>
  </si>
  <si>
    <t>3.5.Государственная поддержка лучших работников сельских учреждений культуры</t>
  </si>
  <si>
    <t>2.5.Государственная поддержка лучших работников сельских учреждений культуры</t>
  </si>
  <si>
    <t>3.6.</t>
  </si>
  <si>
    <t>Обследование технического состояния здания Коммунарского ДК с целью капитального ремонта Подпрограмма "Организация досуга населения"</t>
  </si>
  <si>
    <t>Ремонт Берсеневского сельского клуба Подпрограмма "Организация досуга населения"</t>
  </si>
  <si>
    <t>Топографическая сьемка территории Коммунарского ДК  Подпрограмма "Организация досуга населения"</t>
  </si>
  <si>
    <t>Приобретение музыкальных инструментов Подпрограмма "Организация досуга населения"</t>
  </si>
  <si>
    <t>Софинансирование на ПСД по капитальному ремонту Коммунарского ДК  Подпрограмма "Организация досуга населения"</t>
  </si>
  <si>
    <t>Приобретение гармоней  Подпрограмма "Организация досуга населения"</t>
  </si>
  <si>
    <t xml:space="preserve">Приобретение костюма  Подпрограмма "Организация досуга населения" </t>
  </si>
  <si>
    <t>Государственная поддержка лучших работников сельских учреждений культуры   Подпрограмма "Библиотека: районный информационный центр</t>
  </si>
  <si>
    <t xml:space="preserve">Государственная поддержка лучших работников сельских учреждений культуры  Подпрограмма  "Организация досуга населения" </t>
  </si>
  <si>
    <t>Установка видеонаблюдения  Подпрограмма "Развитие.Творчество"</t>
  </si>
  <si>
    <t>2.3. Обеспечение развития и укрепления материально-технической базы домов культуры в населенных пунктах с числом жителей до 50 тысяч человек.</t>
  </si>
  <si>
    <t>2.5.Государственная поддержка лучших  сельских учреждений культуры</t>
  </si>
  <si>
    <t>Пошив/приобретение костюмов  Подпрограмма "Организация досуга населения"</t>
  </si>
  <si>
    <t>ПСД по капитальному ремонту Коммунарского ДК Подпрограмма "Организация досуга населения"</t>
  </si>
  <si>
    <t xml:space="preserve">Государственная поддержка лучших  сельских учреждений культуры  Подпрограмма  "Организация досуга населения" </t>
  </si>
  <si>
    <t>Установка и приобретние противопожарного оборудования  Подпрограмма "Развитие.Творчество"</t>
  </si>
  <si>
    <t>ВСЕГО по приложению №1 Перечень мероприятий по укреплению материально-технической базы учреждений укультуры Лямбирского муниципального района   за 2019 г. (тыс. руб.)</t>
  </si>
  <si>
    <t>Итого по Подпрограмма "Развитие.Творчество" за 2019 г. (тыс.руб.)</t>
  </si>
  <si>
    <t>Итого по Подпрограмма "Библиотека: районный информационный центр" за 2019 г. (тыс.руб.)</t>
  </si>
  <si>
    <t>Итого по Подпрограмма "Организация досуга населения"  за 2019 г. (тыс.руб.)</t>
  </si>
  <si>
    <t>3.6.Государственная поддержка лучших  сельских учреждений культуры</t>
  </si>
  <si>
    <t>Ремонт Берсеневского сельского клуба  Подпрограмма "Организация досуга населения"</t>
  </si>
  <si>
    <t xml:space="preserve">Ремонт гончарной мастерской Подпрограмма  "Организация досуга населения" </t>
  </si>
  <si>
    <t xml:space="preserve">Обследование фундамента Большеелховского ДКПодпрограмма  "Организация досуга населения" </t>
  </si>
  <si>
    <t xml:space="preserve">Изготовление вывески Подпрограмма  "Организация досуга населения" </t>
  </si>
  <si>
    <t xml:space="preserve">Стройконтроль по ДК Подпрограмма  "Организация досуга населения" </t>
  </si>
  <si>
    <t xml:space="preserve">Технвадзор по Коммунарскому ДК Подпрограмма  "Организация досуга населения" </t>
  </si>
  <si>
    <t xml:space="preserve">Обследование несущих конструкций Коммунарского ДК Подпрограмма  "Организация досуга населения" </t>
  </si>
  <si>
    <t xml:space="preserve">Изготовление ПСД на капитальный ремонт Пензятского ДК Подпрограмма  "Организация досуга населения" </t>
  </si>
  <si>
    <t xml:space="preserve">Разработка ПСД на капитальный ремонт кровли здания Коммунарского ДК Подпрограмма  "Организация досуга населения" </t>
  </si>
  <si>
    <t xml:space="preserve">Изготовление ПСД на капитальный ремонт Большеелховского ДК Подпрограмма  "Организация досуга населения" </t>
  </si>
  <si>
    <t xml:space="preserve">Монтаж вентиляционной системы для гончарной мастерской Большеелховского ДК Подпрограмма  "Организация досуга населения" </t>
  </si>
  <si>
    <t xml:space="preserve">Капитальный ремонт Коммунарского ДК </t>
  </si>
  <si>
    <t>Авторский надзор по ремонту  Коммунарского ДК, РДК  Подпрограмма "Организация досуга населения"</t>
  </si>
  <si>
    <t>Итого по Подпрограмма "Организация досуга населения"  за 2020 г. (тыс.руб.)</t>
  </si>
  <si>
    <t>Государственная поддержка лучших  сельских учреждений культуры   Подпрограмма "Библиотека: районный информационный центр</t>
  </si>
  <si>
    <t>Изготовление дизайн-проекта  Подпрограмма "Библиотека: районный информационный центр</t>
  </si>
  <si>
    <t>Итого по Подпрограмма "Развитие.Творчество" за 2020 г. (тыс.руб.)</t>
  </si>
  <si>
    <t>ВСЕГО по приложению №1 Перечень мероприятий по укреплению материально-технической базы учреждений укультуры Лямбирского муниципального района   за 2020 г. (тыс. руб.)</t>
  </si>
  <si>
    <t>Итого по Подпрограмма "Библиотека: районный информационный центр" за 2020 г. (тыс.руб.)</t>
  </si>
  <si>
    <t>Итого по Подпрограмма "Организация досуга населения"  за 2016 г. (тыс.руб.)</t>
  </si>
  <si>
    <t>Итого по Подпрограмма "Библиотека: районный информационный центр" за 2016г. (тыс.руб.)</t>
  </si>
  <si>
    <t>ВСЕГО  Перечень мероприятий по укреплению материально-технической базы учреждений укультуры Лямбирского муниципального района   за 2016 г. (тыс. руб.)</t>
  </si>
  <si>
    <t>Наименование мероприятия</t>
  </si>
  <si>
    <t xml:space="preserve">ВСЕГО по муниципальной программе </t>
  </si>
  <si>
    <t>к муниципальной программе</t>
  </si>
  <si>
    <t>Лямбирского муниципального района</t>
  </si>
  <si>
    <t>"Развитие культуры и туризма"</t>
  </si>
  <si>
    <t>Приложение №3</t>
  </si>
  <si>
    <t>"Развитие автомобильных дорог в Лямбирском муниципальном районе Республики Мордовия"</t>
  </si>
  <si>
    <t>Ресурсное обеспечение муниципальной программы Лямбирского муниципального района "Развитие автомобильных дорог в Лямбирском муниципальном районе Республики Мордовия"</t>
  </si>
  <si>
    <t>Содержание автомобильных дорог Лямбирского муниципального района местного значения (межбюджетные трансферты)</t>
  </si>
  <si>
    <t>Содержание автомобильных дорог Лямбирского муниципального района Республики Мордовия межмуниципального значения</t>
  </si>
  <si>
    <t>0.275;0.52;0.490;0.100</t>
  </si>
  <si>
    <t>Проектирование ремонта автомобильных дорог</t>
  </si>
  <si>
    <t>Итого за 2022 год (тыс.рублей)</t>
  </si>
  <si>
    <t>Проектирование капитального ремонта автомобильных дорог</t>
  </si>
  <si>
    <t>Итого за 2023 год(тыс.рублей)</t>
  </si>
  <si>
    <t>Итого за 2024 год (тыс.рублей)</t>
  </si>
  <si>
    <t>Итого за 2025 год(тыс.рублей)</t>
  </si>
  <si>
    <t>Капитальный ремонт автомобильной дороги по ул. Молодежная в с.Аксеново Лямбирского района Республики Мордовия</t>
  </si>
  <si>
    <t>Капитальный ремонт автомобильной дороги по ул. Центральная в с. Татарская Свербейка Лямбирского муниципального района Республики Мордовия</t>
  </si>
  <si>
    <t>Ремонт автомобильной дороги по ул. Долганова в с. Александровка Лямбирского муниципального района Республики Мордовия</t>
  </si>
  <si>
    <t>Капитальный ремонт автомобильной дороги по ул. Юбилейная в с. Пензятка Лямбирского муниципального района Республики Мордовия</t>
  </si>
  <si>
    <t>Капитальный ремонт автомобильной дороги по ул. Вякина в с. Атемар Лямбирского муниципального района Республики Мордовия</t>
  </si>
  <si>
    <t>Осуществление экспертизы или технического надзора ремонта автомобильных дорог</t>
  </si>
  <si>
    <t>Осуществление экспертизы или технического надзора капитального ремонта автомобильных дорог</t>
  </si>
  <si>
    <t>Оказание услуг по устройству обочин по ул. Юбилейная в с. Пензятка Лямбирского муниципального района</t>
  </si>
  <si>
    <t>Ремонт дворовых территорий и проезда к многоквартирным домам по адресу: ул. Молодежная, д. № 26, д. №28, №24,  с. Аксеново, Лямбирский муниципальный район, Республика Мордовия</t>
  </si>
  <si>
    <t>Ремонт автомобильной дороги в с. Лямбирь по ул. Рабочая Лямбирского муниципального района</t>
  </si>
  <si>
    <t>№п/п</t>
  </si>
  <si>
    <t>Ремонт автомобильной дороги по ул. 40 лет Победы, ул. Комсомольская в с. Лямбирь</t>
  </si>
  <si>
    <t xml:space="preserve"> Ремонт автомобильной дороги по  ул. 50 лет Победы в с. Александровка</t>
  </si>
  <si>
    <t>Ремонт автомобильной дороги по  ул. Молодежная в д. Суркино</t>
  </si>
  <si>
    <t xml:space="preserve"> ремонт подъезд а к с. Татарская Свербейка</t>
  </si>
  <si>
    <t>ремонт подъезда  к д. Блохино</t>
  </si>
  <si>
    <t>ВСЕГО:</t>
  </si>
  <si>
    <t>Ремонт автомобильной дороги по ул. Октябрьская, ул. Заводская с. Большая Елховка Лямбирского муниципального района Республики Мордовия</t>
  </si>
  <si>
    <t>протяженноть (км)</t>
  </si>
  <si>
    <t>Ремонт автомобильной дороги по ул. Совхозная в с. Берсеневка</t>
  </si>
  <si>
    <t>1.2</t>
  </si>
  <si>
    <t xml:space="preserve"> 1. Обеспечение сохранности автомобильных дорог, искусственных сооружений на них, на уровне соответствующем категории дороги</t>
  </si>
  <si>
    <t>2. Сохранение протяженности соответствующих нормативным требованиям автомобильных дорог за счет ремонта и капитального ремонта, строительства и реконструкции автомобильных дорог и искусственных сооружений на них с увеличением пропускной способности автомобильных дорог, улучшением условий движения автотранспорта, ремонта дворовых территорий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</si>
  <si>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</si>
  <si>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</si>
  <si>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</si>
  <si>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</si>
  <si>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</si>
  <si>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</si>
  <si>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</si>
  <si>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</si>
  <si>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</si>
  <si>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</si>
  <si>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</si>
  <si>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</si>
  <si>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</si>
  <si>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</si>
  <si>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1. Обеспечение сохранности автомобильных дорог, искусственных сооружений на них, на уровне соответствующем категории дороги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</si>
</sst>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00"/>
    <numFmt numFmtId="166" formatCode="#,##0.00000_р_."/>
  </numFmts>
  <fonts count="28" x14ac:knownFonts="1">
    <font>
      <sz val="10"/>
      <name val="Arial Cyr"/>
      <charset val="204"/>
    </font>
    <font>
      <b/>
      <sz val="10"/>
      <name val="Arial Cyr"/>
      <charset val="204"/>
    </font>
    <font>
      <sz val="8"/>
      <name val="Arial Cyr"/>
      <charset val="204"/>
    </font>
    <font>
      <b/>
      <sz val="11"/>
      <name val="Times New Roman"/>
      <family val="1"/>
      <charset val="204"/>
    </font>
    <font>
      <b/>
      <sz val="11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Arial Cyr"/>
      <charset val="204"/>
    </font>
    <font>
      <sz val="11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sz val="18"/>
      <name val="Times New Roman"/>
      <family val="1"/>
      <charset val="204"/>
    </font>
    <font>
      <b/>
      <sz val="22"/>
      <name val="Times New Roman"/>
      <family val="1"/>
      <charset val="204"/>
    </font>
    <font>
      <sz val="22"/>
      <name val="Arial Cyr"/>
      <charset val="204"/>
    </font>
    <font>
      <sz val="22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sz val="22"/>
      <color rgb="FFFF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22"/>
      <name val="Arial Cyr"/>
      <charset val="204"/>
    </font>
    <font>
      <b/>
      <sz val="22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91">
    <xf numFmtId="0" fontId="0" fillId="0" borderId="0" xfId="0"/>
    <xf numFmtId="0" fontId="1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5" fillId="0" borderId="0" xfId="0" applyFont="1" applyAlignment="1">
      <alignment wrapText="1"/>
    </xf>
    <xf numFmtId="0" fontId="10" fillId="0" borderId="0" xfId="0" applyFont="1" applyAlignment="1">
      <alignment wrapText="1"/>
    </xf>
    <xf numFmtId="164" fontId="3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5" borderId="0" xfId="0" applyFont="1" applyFill="1"/>
    <xf numFmtId="164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justify" vertical="center"/>
    </xf>
    <xf numFmtId="164" fontId="4" fillId="6" borderId="1" xfId="0" applyNumberFormat="1" applyFont="1" applyFill="1" applyBorder="1" applyAlignment="1">
      <alignment horizontal="center" vertical="center"/>
    </xf>
    <xf numFmtId="164" fontId="11" fillId="5" borderId="1" xfId="0" applyNumberFormat="1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wrapText="1"/>
    </xf>
    <xf numFmtId="0" fontId="3" fillId="5" borderId="2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justify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justify" wrapText="1"/>
    </xf>
    <xf numFmtId="0" fontId="3" fillId="4" borderId="2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vertical="center" wrapText="1"/>
    </xf>
    <xf numFmtId="0" fontId="8" fillId="5" borderId="5" xfId="0" applyFont="1" applyFill="1" applyBorder="1"/>
    <xf numFmtId="0" fontId="0" fillId="0" borderId="1" xfId="0" applyBorder="1"/>
    <xf numFmtId="0" fontId="3" fillId="5" borderId="5" xfId="0" applyFont="1" applyFill="1" applyBorder="1" applyAlignment="1">
      <alignment vertical="center" wrapText="1"/>
    </xf>
    <xf numFmtId="0" fontId="0" fillId="5" borderId="1" xfId="0" applyFill="1" applyBorder="1"/>
    <xf numFmtId="164" fontId="0" fillId="0" borderId="1" xfId="0" applyNumberFormat="1" applyBorder="1" applyAlignment="1">
      <alignment horizontal="center"/>
    </xf>
    <xf numFmtId="164" fontId="11" fillId="5" borderId="1" xfId="0" applyNumberFormat="1" applyFont="1" applyFill="1" applyBorder="1" applyAlignment="1">
      <alignment horizontal="center"/>
    </xf>
    <xf numFmtId="0" fontId="3" fillId="5" borderId="5" xfId="0" applyFont="1" applyFill="1" applyBorder="1" applyAlignment="1">
      <alignment horizontal="justify" vertical="center"/>
    </xf>
    <xf numFmtId="0" fontId="3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0" borderId="3" xfId="0" applyFont="1" applyBorder="1" applyAlignment="1">
      <alignment horizontal="justify" vertical="center" wrapText="1"/>
    </xf>
    <xf numFmtId="0" fontId="9" fillId="7" borderId="1" xfId="1" applyFont="1" applyFill="1" applyBorder="1" applyAlignment="1">
      <alignment vertical="top" wrapText="1"/>
    </xf>
    <xf numFmtId="164" fontId="3" fillId="7" borderId="1" xfId="0" applyNumberFormat="1" applyFont="1" applyFill="1" applyBorder="1" applyAlignment="1">
      <alignment horizontal="center" vertical="center" wrapText="1"/>
    </xf>
    <xf numFmtId="164" fontId="4" fillId="7" borderId="1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wrapText="1"/>
    </xf>
    <xf numFmtId="0" fontId="8" fillId="5" borderId="0" xfId="0" applyFont="1" applyFill="1" applyAlignment="1">
      <alignment wrapText="1"/>
    </xf>
    <xf numFmtId="164" fontId="0" fillId="0" borderId="0" xfId="0" applyNumberFormat="1"/>
    <xf numFmtId="0" fontId="10" fillId="0" borderId="0" xfId="0" applyFont="1"/>
    <xf numFmtId="0" fontId="10" fillId="8" borderId="0" xfId="0" applyFont="1" applyFill="1"/>
    <xf numFmtId="0" fontId="17" fillId="0" borderId="0" xfId="0" applyFont="1"/>
    <xf numFmtId="0" fontId="10" fillId="0" borderId="0" xfId="0" applyFont="1" applyAlignment="1">
      <alignment horizontal="center"/>
    </xf>
    <xf numFmtId="0" fontId="18" fillId="0" borderId="5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top" textRotation="90" wrapText="1"/>
    </xf>
    <xf numFmtId="0" fontId="0" fillId="0" borderId="1" xfId="0" applyBorder="1" applyAlignment="1">
      <alignment wrapText="1"/>
    </xf>
    <xf numFmtId="0" fontId="13" fillId="8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top" wrapText="1"/>
    </xf>
    <xf numFmtId="164" fontId="3" fillId="0" borderId="15" xfId="0" applyNumberFormat="1" applyFont="1" applyBorder="1" applyAlignment="1">
      <alignment horizontal="center" vertical="top" wrapText="1"/>
    </xf>
    <xf numFmtId="0" fontId="0" fillId="0" borderId="15" xfId="0" applyBorder="1" applyAlignment="1">
      <alignment wrapText="1"/>
    </xf>
    <xf numFmtId="0" fontId="0" fillId="0" borderId="9" xfId="0" applyBorder="1" applyAlignment="1">
      <alignment wrapText="1"/>
    </xf>
    <xf numFmtId="0" fontId="4" fillId="0" borderId="6" xfId="0" applyFont="1" applyBorder="1" applyAlignment="1">
      <alignment horizontal="center" vertical="top" textRotation="90" wrapText="1"/>
    </xf>
    <xf numFmtId="0" fontId="4" fillId="0" borderId="15" xfId="0" applyFont="1" applyBorder="1" applyAlignment="1">
      <alignment horizontal="center" vertical="top" textRotation="90" wrapText="1"/>
    </xf>
    <xf numFmtId="0" fontId="13" fillId="3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wrapText="1"/>
    </xf>
    <xf numFmtId="0" fontId="19" fillId="0" borderId="7" xfId="0" applyFont="1" applyBorder="1" applyAlignment="1">
      <alignment horizontal="center" wrapText="1"/>
    </xf>
    <xf numFmtId="49" fontId="18" fillId="0" borderId="5" xfId="0" applyNumberFormat="1" applyFont="1" applyBorder="1" applyAlignment="1">
      <alignment horizontal="center" wrapText="1"/>
    </xf>
    <xf numFmtId="0" fontId="19" fillId="0" borderId="2" xfId="0" applyFont="1" applyBorder="1" applyAlignment="1">
      <alignment horizontal="center" wrapText="1"/>
    </xf>
    <xf numFmtId="0" fontId="20" fillId="0" borderId="0" xfId="0" applyFont="1"/>
    <xf numFmtId="0" fontId="20" fillId="0" borderId="0" xfId="0" applyFont="1" applyFill="1"/>
    <xf numFmtId="0" fontId="21" fillId="0" borderId="0" xfId="0" applyFont="1" applyFill="1" applyAlignment="1">
      <alignment horizontal="right"/>
    </xf>
    <xf numFmtId="0" fontId="20" fillId="0" borderId="1" xfId="0" applyFont="1" applyFill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14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/>
    <xf numFmtId="0" fontId="18" fillId="0" borderId="0" xfId="0" applyFont="1" applyFill="1" applyAlignment="1">
      <alignment horizontal="center"/>
    </xf>
    <xf numFmtId="0" fontId="22" fillId="0" borderId="0" xfId="0" applyFont="1" applyFill="1"/>
    <xf numFmtId="0" fontId="20" fillId="0" borderId="6" xfId="0" applyFont="1" applyBorder="1" applyAlignment="1"/>
    <xf numFmtId="0" fontId="18" fillId="0" borderId="14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9" fillId="0" borderId="9" xfId="0" applyFont="1" applyBorder="1" applyAlignment="1"/>
    <xf numFmtId="0" fontId="18" fillId="0" borderId="16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0" fillId="0" borderId="1" xfId="0" applyFont="1" applyBorder="1"/>
    <xf numFmtId="0" fontId="18" fillId="0" borderId="7" xfId="0" applyFont="1" applyFill="1" applyBorder="1" applyAlignment="1">
      <alignment horizontal="center" vertical="center" wrapText="1"/>
    </xf>
    <xf numFmtId="0" fontId="18" fillId="0" borderId="2" xfId="0" applyFont="1" applyFill="1" applyBorder="1"/>
    <xf numFmtId="164" fontId="18" fillId="0" borderId="1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vertical="center" wrapText="1"/>
    </xf>
    <xf numFmtId="164" fontId="20" fillId="0" borderId="0" xfId="0" applyNumberFormat="1" applyFont="1" applyFill="1"/>
    <xf numFmtId="0" fontId="18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wrapText="1"/>
    </xf>
    <xf numFmtId="0" fontId="18" fillId="0" borderId="2" xfId="0" applyFont="1" applyFill="1" applyBorder="1" applyAlignment="1">
      <alignment horizontal="justify" vertical="center"/>
    </xf>
    <xf numFmtId="0" fontId="20" fillId="0" borderId="2" xfId="0" applyFont="1" applyFill="1" applyBorder="1" applyAlignment="1">
      <alignment horizontal="justify" vertical="center" wrapText="1"/>
    </xf>
    <xf numFmtId="0" fontId="23" fillId="0" borderId="2" xfId="1" applyFont="1" applyFill="1" applyBorder="1" applyAlignment="1">
      <alignment vertical="top" wrapText="1"/>
    </xf>
    <xf numFmtId="0" fontId="20" fillId="0" borderId="2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left" vertical="justify" wrapText="1"/>
    </xf>
    <xf numFmtId="0" fontId="18" fillId="0" borderId="2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164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center" vertical="center" wrapText="1"/>
    </xf>
    <xf numFmtId="164" fontId="18" fillId="0" borderId="6" xfId="0" applyNumberFormat="1" applyFont="1" applyFill="1" applyBorder="1" applyAlignment="1">
      <alignment horizontal="center" vertical="center" wrapText="1"/>
    </xf>
    <xf numFmtId="0" fontId="20" fillId="8" borderId="1" xfId="0" applyFont="1" applyFill="1" applyBorder="1"/>
    <xf numFmtId="0" fontId="18" fillId="0" borderId="0" xfId="0" applyFont="1" applyFill="1" applyBorder="1" applyAlignment="1">
      <alignment horizontal="center" vertical="center" wrapText="1"/>
    </xf>
    <xf numFmtId="0" fontId="20" fillId="0" borderId="6" xfId="0" applyFont="1" applyBorder="1"/>
    <xf numFmtId="0" fontId="19" fillId="0" borderId="7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49" fontId="18" fillId="0" borderId="1" xfId="0" applyNumberFormat="1" applyFont="1" applyBorder="1"/>
    <xf numFmtId="166" fontId="25" fillId="0" borderId="2" xfId="0" applyNumberFormat="1" applyFont="1" applyFill="1" applyBorder="1" applyAlignment="1">
      <alignment horizontal="left" vertical="center" wrapText="1"/>
    </xf>
    <xf numFmtId="166" fontId="18" fillId="0" borderId="1" xfId="0" applyNumberFormat="1" applyFont="1" applyFill="1" applyBorder="1" applyAlignment="1">
      <alignment horizontal="center" vertical="center" wrapText="1"/>
    </xf>
    <xf numFmtId="165" fontId="18" fillId="0" borderId="1" xfId="0" applyNumberFormat="1" applyFont="1" applyFill="1" applyBorder="1"/>
    <xf numFmtId="0" fontId="18" fillId="0" borderId="0" xfId="0" applyFont="1" applyFill="1"/>
    <xf numFmtId="0" fontId="20" fillId="0" borderId="0" xfId="0" applyFont="1" applyFill="1" applyAlignment="1">
      <alignment horizontal="center"/>
    </xf>
    <xf numFmtId="165" fontId="18" fillId="0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>
      <alignment horizontal="center"/>
    </xf>
    <xf numFmtId="165" fontId="18" fillId="0" borderId="1" xfId="0" applyNumberFormat="1" applyFont="1" applyFill="1" applyBorder="1" applyAlignment="1">
      <alignment horizontal="center" vertical="center" wrapText="1"/>
    </xf>
    <xf numFmtId="166" fontId="18" fillId="0" borderId="0" xfId="0" applyNumberFormat="1" applyFont="1" applyFill="1"/>
    <xf numFmtId="166" fontId="18" fillId="0" borderId="1" xfId="0" applyNumberFormat="1" applyFont="1" applyFill="1" applyBorder="1"/>
    <xf numFmtId="0" fontId="18" fillId="0" borderId="1" xfId="0" applyFont="1" applyBorder="1"/>
    <xf numFmtId="166" fontId="18" fillId="0" borderId="2" xfId="0" applyNumberFormat="1" applyFont="1" applyFill="1" applyBorder="1" applyAlignment="1">
      <alignment horizontal="left" vertical="center"/>
    </xf>
    <xf numFmtId="166" fontId="18" fillId="0" borderId="1" xfId="0" applyNumberFormat="1" applyFont="1" applyFill="1" applyBorder="1" applyAlignment="1">
      <alignment horizontal="center" vertical="center"/>
    </xf>
    <xf numFmtId="0" fontId="18" fillId="0" borderId="7" xfId="0" applyNumberFormat="1" applyFont="1" applyFill="1" applyBorder="1" applyAlignment="1">
      <alignment horizontal="center"/>
    </xf>
    <xf numFmtId="0" fontId="18" fillId="0" borderId="2" xfId="0" applyNumberFormat="1" applyFont="1" applyFill="1" applyBorder="1" applyAlignment="1">
      <alignment horizontal="center"/>
    </xf>
    <xf numFmtId="0" fontId="18" fillId="0" borderId="5" xfId="0" applyFont="1" applyFill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166" fontId="18" fillId="0" borderId="6" xfId="0" applyNumberFormat="1" applyFont="1" applyFill="1" applyBorder="1" applyAlignment="1">
      <alignment horizontal="center" vertical="center" wrapText="1"/>
    </xf>
    <xf numFmtId="166" fontId="18" fillId="0" borderId="5" xfId="0" applyNumberFormat="1" applyFont="1" applyFill="1" applyBorder="1" applyAlignment="1">
      <alignment horizontal="center" vertical="center" wrapText="1"/>
    </xf>
    <xf numFmtId="166" fontId="25" fillId="0" borderId="1" xfId="0" applyNumberFormat="1" applyFont="1" applyFill="1" applyBorder="1" applyAlignment="1">
      <alignment horizontal="center" vertical="center" wrapText="1"/>
    </xf>
    <xf numFmtId="166" fontId="18" fillId="0" borderId="2" xfId="0" applyNumberFormat="1" applyFont="1" applyFill="1" applyBorder="1" applyAlignment="1">
      <alignment horizontal="center" vertical="center" wrapText="1"/>
    </xf>
    <xf numFmtId="166" fontId="18" fillId="0" borderId="9" xfId="0" applyNumberFormat="1" applyFont="1" applyFill="1" applyBorder="1" applyAlignment="1">
      <alignment horizontal="center" vertical="center"/>
    </xf>
    <xf numFmtId="0" fontId="18" fillId="0" borderId="7" xfId="0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5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wrapText="1"/>
    </xf>
    <xf numFmtId="166" fontId="18" fillId="0" borderId="10" xfId="0" applyNumberFormat="1" applyFont="1" applyFill="1" applyBorder="1" applyAlignment="1">
      <alignment horizontal="center"/>
    </xf>
    <xf numFmtId="166" fontId="18" fillId="0" borderId="11" xfId="0" applyNumberFormat="1" applyFont="1" applyFill="1" applyBorder="1" applyAlignment="1">
      <alignment horizontal="center"/>
    </xf>
    <xf numFmtId="166" fontId="18" fillId="0" borderId="14" xfId="0" applyNumberFormat="1" applyFont="1" applyFill="1" applyBorder="1" applyAlignment="1">
      <alignment horizontal="center"/>
    </xf>
    <xf numFmtId="166" fontId="18" fillId="0" borderId="6" xfId="0" applyNumberFormat="1" applyFont="1" applyFill="1" applyBorder="1" applyAlignment="1">
      <alignment horizontal="center" vertical="center" wrapText="1"/>
    </xf>
    <xf numFmtId="166" fontId="18" fillId="0" borderId="5" xfId="0" applyNumberFormat="1" applyFont="1" applyFill="1" applyBorder="1" applyAlignment="1">
      <alignment horizontal="center" vertical="center"/>
    </xf>
    <xf numFmtId="166" fontId="18" fillId="0" borderId="7" xfId="0" applyNumberFormat="1" applyFont="1" applyFill="1" applyBorder="1" applyAlignment="1">
      <alignment horizontal="center" vertical="center"/>
    </xf>
    <xf numFmtId="166" fontId="18" fillId="0" borderId="12" xfId="0" applyNumberFormat="1" applyFont="1" applyFill="1" applyBorder="1" applyAlignment="1">
      <alignment horizontal="center" vertical="center"/>
    </xf>
    <xf numFmtId="166" fontId="18" fillId="0" borderId="16" xfId="0" applyNumberFormat="1" applyFont="1" applyFill="1" applyBorder="1" applyAlignment="1">
      <alignment horizontal="center"/>
    </xf>
    <xf numFmtId="166" fontId="18" fillId="0" borderId="9" xfId="0" applyNumberFormat="1" applyFont="1" applyFill="1" applyBorder="1" applyAlignment="1">
      <alignment horizontal="center" vertical="center" wrapText="1"/>
    </xf>
    <xf numFmtId="166" fontId="18" fillId="0" borderId="8" xfId="0" applyNumberFormat="1" applyFont="1" applyFill="1" applyBorder="1" applyAlignment="1">
      <alignment horizontal="center" vertical="center" wrapText="1"/>
    </xf>
    <xf numFmtId="166" fontId="18" fillId="0" borderId="2" xfId="0" applyNumberFormat="1" applyFont="1" applyFill="1" applyBorder="1" applyAlignment="1">
      <alignment horizontal="center"/>
    </xf>
    <xf numFmtId="0" fontId="18" fillId="0" borderId="2" xfId="0" applyNumberFormat="1" applyFont="1" applyFill="1" applyBorder="1" applyAlignment="1">
      <alignment horizontal="center"/>
    </xf>
    <xf numFmtId="166" fontId="18" fillId="0" borderId="1" xfId="0" applyNumberFormat="1" applyFont="1" applyFill="1" applyBorder="1" applyAlignment="1">
      <alignment horizontal="center"/>
    </xf>
    <xf numFmtId="0" fontId="18" fillId="0" borderId="14" xfId="0" applyNumberFormat="1" applyFont="1" applyFill="1" applyBorder="1" applyAlignment="1">
      <alignment horizontal="center"/>
    </xf>
    <xf numFmtId="166" fontId="18" fillId="0" borderId="6" xfId="0" applyNumberFormat="1" applyFont="1" applyFill="1" applyBorder="1" applyAlignment="1">
      <alignment horizontal="center"/>
    </xf>
    <xf numFmtId="0" fontId="27" fillId="0" borderId="1" xfId="0" applyNumberFormat="1" applyFont="1" applyFill="1" applyBorder="1"/>
    <xf numFmtId="166" fontId="27" fillId="0" borderId="1" xfId="0" applyNumberFormat="1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pageSetUpPr fitToPage="1"/>
  </sheetPr>
  <dimension ref="A1:V293"/>
  <sheetViews>
    <sheetView tabSelected="1" view="pageBreakPreview" zoomScale="40" zoomScaleNormal="70" zoomScaleSheetLayoutView="40" workbookViewId="0">
      <pane ySplit="237" topLeftCell="A238" activePane="bottomLeft" state="frozen"/>
      <selection pane="bottomLeft" activeCell="L276" sqref="L276"/>
    </sheetView>
  </sheetViews>
  <sheetFormatPr defaultRowHeight="15.75" x14ac:dyDescent="0.25"/>
  <cols>
    <col min="1" max="1" width="15.85546875" style="65" bestFit="1" customWidth="1"/>
    <col min="2" max="2" width="197" style="65" customWidth="1"/>
    <col min="3" max="3" width="34.5703125" style="65" customWidth="1"/>
    <col min="4" max="4" width="40.140625" style="65" customWidth="1"/>
    <col min="5" max="5" width="32.85546875" style="65" customWidth="1"/>
    <col min="6" max="6" width="44.85546875" style="65" customWidth="1"/>
    <col min="7" max="7" width="21.85546875" style="65" customWidth="1"/>
    <col min="8" max="8" width="18.28515625" style="65" customWidth="1"/>
    <col min="9" max="10" width="16.5703125" style="65" bestFit="1" customWidth="1"/>
    <col min="11" max="11" width="12.42578125" style="65" customWidth="1"/>
    <col min="12" max="15" width="11.28515625" style="65" bestFit="1" customWidth="1"/>
    <col min="16" max="17" width="11.28515625" style="65" customWidth="1"/>
    <col min="18" max="22" width="11.28515625" style="65" bestFit="1" customWidth="1"/>
    <col min="23" max="16384" width="9.140625" style="65"/>
  </cols>
  <sheetData>
    <row r="1" spans="1:22" ht="27.75" x14ac:dyDescent="0.4">
      <c r="A1" s="94"/>
      <c r="B1" s="95"/>
      <c r="C1" s="95"/>
      <c r="D1" s="95"/>
      <c r="E1" s="95"/>
      <c r="F1" s="95"/>
      <c r="G1" s="96" t="s">
        <v>169</v>
      </c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ht="27.75" x14ac:dyDescent="0.4">
      <c r="A2" s="94"/>
      <c r="B2" s="95"/>
      <c r="C2" s="95"/>
      <c r="D2" s="95"/>
      <c r="E2" s="95"/>
      <c r="F2" s="95"/>
      <c r="G2" s="96" t="s">
        <v>166</v>
      </c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</row>
    <row r="3" spans="1:22" ht="27.75" x14ac:dyDescent="0.4">
      <c r="A3" s="94"/>
      <c r="B3" s="95"/>
      <c r="C3" s="95"/>
      <c r="D3" s="95"/>
      <c r="E3" s="95"/>
      <c r="F3" s="95"/>
      <c r="G3" s="96" t="s">
        <v>167</v>
      </c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ht="27.75" x14ac:dyDescent="0.4">
      <c r="A4" s="94"/>
      <c r="B4" s="95"/>
      <c r="C4" s="95"/>
      <c r="D4" s="95"/>
      <c r="E4" s="95"/>
      <c r="F4" s="95"/>
      <c r="G4" s="96" t="s">
        <v>170</v>
      </c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</row>
    <row r="5" spans="1:22" ht="27.75" x14ac:dyDescent="0.4">
      <c r="A5" s="94"/>
      <c r="B5" s="95"/>
      <c r="C5" s="95"/>
      <c r="D5" s="95"/>
      <c r="E5" s="95"/>
      <c r="F5" s="95"/>
      <c r="G5" s="96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</row>
    <row r="6" spans="1:22" ht="27.75" x14ac:dyDescent="0.4">
      <c r="A6" s="94"/>
      <c r="B6" s="95"/>
      <c r="C6" s="95"/>
      <c r="D6" s="95"/>
      <c r="E6" s="95"/>
      <c r="F6" s="95"/>
      <c r="G6" s="96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</row>
    <row r="7" spans="1:22" ht="12.75" customHeight="1" x14ac:dyDescent="0.4">
      <c r="A7" s="94"/>
      <c r="B7" s="100" t="s">
        <v>171</v>
      </c>
      <c r="C7" s="100"/>
      <c r="D7" s="100"/>
      <c r="E7" s="100"/>
      <c r="F7" s="100"/>
      <c r="G7" s="100"/>
      <c r="H7" s="101"/>
      <c r="I7" s="101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</row>
    <row r="8" spans="1:22" ht="9.75" customHeight="1" x14ac:dyDescent="0.4">
      <c r="A8" s="94"/>
      <c r="B8" s="100"/>
      <c r="C8" s="100"/>
      <c r="D8" s="100"/>
      <c r="E8" s="100"/>
      <c r="F8" s="100"/>
      <c r="G8" s="100"/>
      <c r="H8" s="101"/>
      <c r="I8" s="101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</row>
    <row r="9" spans="1:22" ht="6" hidden="1" customHeight="1" x14ac:dyDescent="0.4">
      <c r="A9" s="94"/>
      <c r="B9" s="100"/>
      <c r="C9" s="100"/>
      <c r="D9" s="100"/>
      <c r="E9" s="100"/>
      <c r="F9" s="100"/>
      <c r="G9" s="100"/>
      <c r="H9" s="101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</row>
    <row r="10" spans="1:22" ht="27.75" hidden="1" x14ac:dyDescent="0.4">
      <c r="A10" s="94"/>
      <c r="B10" s="102"/>
      <c r="C10" s="102"/>
      <c r="D10" s="102"/>
      <c r="E10" s="102"/>
      <c r="F10" s="102"/>
      <c r="G10" s="102"/>
      <c r="H10" s="101"/>
      <c r="I10" s="103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</row>
    <row r="11" spans="1:22" ht="32.25" customHeight="1" x14ac:dyDescent="0.4">
      <c r="A11" s="104" t="s">
        <v>191</v>
      </c>
      <c r="B11" s="105" t="s">
        <v>164</v>
      </c>
      <c r="C11" s="106" t="s">
        <v>12</v>
      </c>
      <c r="D11" s="107" t="s">
        <v>0</v>
      </c>
      <c r="E11" s="108"/>
      <c r="F11" s="108"/>
      <c r="G11" s="109"/>
      <c r="H11" s="106" t="s">
        <v>199</v>
      </c>
      <c r="I11" s="103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</row>
    <row r="12" spans="1:22" ht="69.75" customHeight="1" x14ac:dyDescent="0.4">
      <c r="A12" s="110"/>
      <c r="B12" s="111"/>
      <c r="C12" s="112"/>
      <c r="D12" s="113" t="s">
        <v>1</v>
      </c>
      <c r="E12" s="113" t="s">
        <v>2</v>
      </c>
      <c r="F12" s="113" t="s">
        <v>3</v>
      </c>
      <c r="G12" s="113" t="s">
        <v>13</v>
      </c>
      <c r="H12" s="112"/>
      <c r="I12" s="103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</row>
    <row r="13" spans="1:22" ht="23.25" hidden="1" customHeight="1" x14ac:dyDescent="0.4">
      <c r="A13" s="114"/>
      <c r="B13" s="115">
        <v>2016</v>
      </c>
      <c r="C13" s="115"/>
      <c r="D13" s="115"/>
      <c r="E13" s="115"/>
      <c r="F13" s="115"/>
      <c r="G13" s="115"/>
      <c r="H13" s="95"/>
      <c r="I13" s="103"/>
      <c r="J13" s="96" t="s">
        <v>168</v>
      </c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</row>
    <row r="14" spans="1:22" ht="32.25" hidden="1" customHeight="1" x14ac:dyDescent="0.4">
      <c r="A14" s="114"/>
      <c r="B14" s="116" t="s">
        <v>69</v>
      </c>
      <c r="C14" s="117">
        <v>21226.1</v>
      </c>
      <c r="D14" s="117">
        <v>0</v>
      </c>
      <c r="E14" s="117">
        <v>0</v>
      </c>
      <c r="F14" s="117">
        <v>21226.1</v>
      </c>
      <c r="G14" s="117">
        <v>0</v>
      </c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</row>
    <row r="15" spans="1:22" ht="18.75" hidden="1" customHeight="1" x14ac:dyDescent="0.4">
      <c r="A15" s="114"/>
      <c r="B15" s="116" t="s">
        <v>70</v>
      </c>
      <c r="C15" s="117"/>
      <c r="D15" s="117"/>
      <c r="E15" s="117"/>
      <c r="F15" s="117"/>
      <c r="G15" s="117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</row>
    <row r="16" spans="1:22" ht="30" hidden="1" customHeight="1" x14ac:dyDescent="0.4">
      <c r="A16" s="114"/>
      <c r="B16" s="118" t="s">
        <v>71</v>
      </c>
      <c r="C16" s="117">
        <v>21226.1</v>
      </c>
      <c r="D16" s="113"/>
      <c r="E16" s="113"/>
      <c r="F16" s="113">
        <v>21226.1</v>
      </c>
      <c r="G16" s="113"/>
      <c r="H16" s="95"/>
      <c r="I16" s="95"/>
      <c r="J16" s="119">
        <v>33787.699999999997</v>
      </c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</row>
    <row r="17" spans="1:22" ht="18.75" hidden="1" customHeight="1" x14ac:dyDescent="0.4">
      <c r="A17" s="114"/>
      <c r="B17" s="116" t="s">
        <v>109</v>
      </c>
      <c r="C17" s="117">
        <v>6594</v>
      </c>
      <c r="D17" s="117">
        <v>0</v>
      </c>
      <c r="E17" s="117">
        <v>80</v>
      </c>
      <c r="F17" s="117">
        <v>6514</v>
      </c>
      <c r="G17" s="117">
        <v>0</v>
      </c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</row>
    <row r="18" spans="1:22" ht="18.75" hidden="1" customHeight="1" x14ac:dyDescent="0.4">
      <c r="A18" s="114"/>
      <c r="B18" s="116" t="s">
        <v>72</v>
      </c>
      <c r="C18" s="117"/>
      <c r="D18" s="117"/>
      <c r="E18" s="117"/>
      <c r="F18" s="117"/>
      <c r="G18" s="117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</row>
    <row r="19" spans="1:22" ht="45" hidden="1" customHeight="1" x14ac:dyDescent="0.4">
      <c r="A19" s="114"/>
      <c r="B19" s="118" t="s">
        <v>73</v>
      </c>
      <c r="C19" s="117">
        <v>5520</v>
      </c>
      <c r="D19" s="113"/>
      <c r="E19" s="113"/>
      <c r="F19" s="117">
        <v>5520</v>
      </c>
      <c r="G19" s="113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</row>
    <row r="20" spans="1:22" ht="27" hidden="1" customHeight="1" x14ac:dyDescent="0.4">
      <c r="A20" s="114"/>
      <c r="B20" s="118" t="s">
        <v>74</v>
      </c>
      <c r="C20" s="117">
        <v>1016</v>
      </c>
      <c r="D20" s="113"/>
      <c r="E20" s="113">
        <v>80</v>
      </c>
      <c r="F20" s="117">
        <v>936</v>
      </c>
      <c r="G20" s="113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</row>
    <row r="21" spans="1:22" ht="30" hidden="1" customHeight="1" x14ac:dyDescent="0.4">
      <c r="A21" s="114"/>
      <c r="B21" s="118" t="s">
        <v>75</v>
      </c>
      <c r="C21" s="117">
        <v>58</v>
      </c>
      <c r="D21" s="113"/>
      <c r="E21" s="113"/>
      <c r="F21" s="113">
        <v>58</v>
      </c>
      <c r="G21" s="113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</row>
    <row r="22" spans="1:22" ht="18.75" hidden="1" customHeight="1" x14ac:dyDescent="0.4">
      <c r="A22" s="114"/>
      <c r="B22" s="120" t="s">
        <v>76</v>
      </c>
      <c r="C22" s="117">
        <v>4553.5</v>
      </c>
      <c r="D22" s="117">
        <v>0</v>
      </c>
      <c r="E22" s="117">
        <v>56.5</v>
      </c>
      <c r="F22" s="117">
        <v>4497</v>
      </c>
      <c r="G22" s="117">
        <v>0</v>
      </c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</row>
    <row r="23" spans="1:22" ht="18.75" hidden="1" customHeight="1" x14ac:dyDescent="0.4">
      <c r="A23" s="114"/>
      <c r="B23" s="120" t="s">
        <v>77</v>
      </c>
      <c r="C23" s="117"/>
      <c r="D23" s="117"/>
      <c r="E23" s="117"/>
      <c r="F23" s="117"/>
      <c r="G23" s="117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</row>
    <row r="24" spans="1:22" ht="30" hidden="1" customHeight="1" x14ac:dyDescent="0.4">
      <c r="A24" s="114"/>
      <c r="B24" s="118" t="s">
        <v>78</v>
      </c>
      <c r="C24" s="117">
        <v>4497</v>
      </c>
      <c r="D24" s="113"/>
      <c r="E24" s="113"/>
      <c r="F24" s="113">
        <v>4497</v>
      </c>
      <c r="G24" s="113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</row>
    <row r="25" spans="1:22" ht="60" hidden="1" customHeight="1" x14ac:dyDescent="0.4">
      <c r="A25" s="114"/>
      <c r="B25" s="118" t="s">
        <v>79</v>
      </c>
      <c r="C25" s="117">
        <v>56.5</v>
      </c>
      <c r="D25" s="113"/>
      <c r="E25" s="113">
        <v>56.5</v>
      </c>
      <c r="F25" s="113"/>
      <c r="G25" s="113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</row>
    <row r="26" spans="1:22" ht="18.75" hidden="1" customHeight="1" x14ac:dyDescent="0.4">
      <c r="A26" s="114"/>
      <c r="B26" s="120" t="s">
        <v>80</v>
      </c>
      <c r="C26" s="117">
        <v>560.70000000000005</v>
      </c>
      <c r="D26" s="117">
        <v>0</v>
      </c>
      <c r="E26" s="117">
        <v>0</v>
      </c>
      <c r="F26" s="117">
        <v>432.1</v>
      </c>
      <c r="G26" s="117">
        <v>0</v>
      </c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</row>
    <row r="27" spans="1:22" ht="18.75" hidden="1" customHeight="1" x14ac:dyDescent="0.4">
      <c r="A27" s="114"/>
      <c r="B27" s="120" t="s">
        <v>81</v>
      </c>
      <c r="C27" s="117"/>
      <c r="D27" s="117"/>
      <c r="E27" s="117"/>
      <c r="F27" s="117"/>
      <c r="G27" s="117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</row>
    <row r="28" spans="1:22" ht="30" hidden="1" customHeight="1" x14ac:dyDescent="0.4">
      <c r="A28" s="114"/>
      <c r="B28" s="118" t="s">
        <v>82</v>
      </c>
      <c r="C28" s="117">
        <v>560.70000000000005</v>
      </c>
      <c r="D28" s="117">
        <v>0</v>
      </c>
      <c r="E28" s="117">
        <v>128.6</v>
      </c>
      <c r="F28" s="117">
        <v>432.1</v>
      </c>
      <c r="G28" s="117">
        <v>0</v>
      </c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</row>
    <row r="29" spans="1:22" ht="28.5" hidden="1" customHeight="1" x14ac:dyDescent="0.4">
      <c r="A29" s="114"/>
      <c r="B29" s="120" t="s">
        <v>86</v>
      </c>
      <c r="C29" s="117">
        <v>853.4</v>
      </c>
      <c r="D29" s="117">
        <v>0</v>
      </c>
      <c r="E29" s="117">
        <v>0</v>
      </c>
      <c r="F29" s="117">
        <v>853.4</v>
      </c>
      <c r="G29" s="117">
        <v>0</v>
      </c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</row>
    <row r="30" spans="1:22" ht="28.5" hidden="1" customHeight="1" x14ac:dyDescent="0.4">
      <c r="A30" s="114"/>
      <c r="B30" s="120" t="s">
        <v>87</v>
      </c>
      <c r="C30" s="117"/>
      <c r="D30" s="117"/>
      <c r="E30" s="117"/>
      <c r="F30" s="117"/>
      <c r="G30" s="117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</row>
    <row r="31" spans="1:22" ht="31.5" hidden="1" customHeight="1" x14ac:dyDescent="0.4">
      <c r="A31" s="114"/>
      <c r="B31" s="121" t="s">
        <v>82</v>
      </c>
      <c r="C31" s="117">
        <v>853.4</v>
      </c>
      <c r="D31" s="113"/>
      <c r="E31" s="113"/>
      <c r="F31" s="113">
        <v>853.4</v>
      </c>
      <c r="G31" s="113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</row>
    <row r="32" spans="1:22" ht="18.75" hidden="1" customHeight="1" x14ac:dyDescent="0.4">
      <c r="A32" s="114"/>
      <c r="B32" s="120"/>
      <c r="C32" s="117">
        <v>0</v>
      </c>
      <c r="D32" s="117">
        <v>0</v>
      </c>
      <c r="E32" s="117">
        <v>0</v>
      </c>
      <c r="F32" s="117">
        <v>0</v>
      </c>
      <c r="G32" s="117">
        <v>0</v>
      </c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</row>
    <row r="33" spans="1:22" ht="18.75" hidden="1" customHeight="1" x14ac:dyDescent="0.4">
      <c r="A33" s="114"/>
      <c r="B33" s="118"/>
      <c r="C33" s="117">
        <v>0</v>
      </c>
      <c r="D33" s="113"/>
      <c r="E33" s="113"/>
      <c r="F33" s="113"/>
      <c r="G33" s="113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</row>
    <row r="34" spans="1:22" ht="18.75" hidden="1" customHeight="1" x14ac:dyDescent="0.4">
      <c r="A34" s="114"/>
      <c r="B34" s="122"/>
      <c r="C34" s="117">
        <v>0</v>
      </c>
      <c r="D34" s="117">
        <v>0</v>
      </c>
      <c r="E34" s="117">
        <v>0</v>
      </c>
      <c r="F34" s="117">
        <v>0</v>
      </c>
      <c r="G34" s="117">
        <v>0</v>
      </c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</row>
    <row r="35" spans="1:22" ht="18.75" hidden="1" customHeight="1" x14ac:dyDescent="0.4">
      <c r="A35" s="114"/>
      <c r="B35" s="123"/>
      <c r="C35" s="117">
        <v>0</v>
      </c>
      <c r="D35" s="113"/>
      <c r="E35" s="113"/>
      <c r="F35" s="113"/>
      <c r="G35" s="113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</row>
    <row r="36" spans="1:22" ht="71.25" hidden="1" customHeight="1" x14ac:dyDescent="0.4">
      <c r="A36" s="114"/>
      <c r="B36" s="124" t="s">
        <v>84</v>
      </c>
      <c r="C36" s="113"/>
      <c r="D36" s="113"/>
      <c r="E36" s="113"/>
      <c r="F36" s="113"/>
      <c r="G36" s="113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</row>
    <row r="37" spans="1:22" ht="41.25" hidden="1" customHeight="1" x14ac:dyDescent="0.4">
      <c r="A37" s="114"/>
      <c r="B37" s="125" t="s">
        <v>83</v>
      </c>
      <c r="C37" s="117">
        <v>80</v>
      </c>
      <c r="D37" s="117"/>
      <c r="E37" s="117">
        <v>80</v>
      </c>
      <c r="F37" s="117"/>
      <c r="G37" s="113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</row>
    <row r="38" spans="1:22" ht="18.75" hidden="1" customHeight="1" x14ac:dyDescent="0.4">
      <c r="A38" s="114"/>
      <c r="B38" s="125"/>
      <c r="C38" s="117">
        <v>0</v>
      </c>
      <c r="D38" s="117"/>
      <c r="E38" s="117"/>
      <c r="F38" s="117"/>
      <c r="G38" s="113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</row>
    <row r="39" spans="1:22" ht="18.75" hidden="1" customHeight="1" x14ac:dyDescent="0.4">
      <c r="A39" s="114"/>
      <c r="B39" s="126"/>
      <c r="C39" s="117">
        <v>0</v>
      </c>
      <c r="D39" s="117"/>
      <c r="E39" s="117"/>
      <c r="F39" s="117"/>
      <c r="G39" s="113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</row>
    <row r="40" spans="1:22" ht="18.75" hidden="1" customHeight="1" x14ac:dyDescent="0.4">
      <c r="A40" s="114"/>
      <c r="B40" s="125"/>
      <c r="C40" s="117">
        <v>0</v>
      </c>
      <c r="D40" s="117"/>
      <c r="E40" s="117"/>
      <c r="F40" s="117"/>
      <c r="G40" s="113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</row>
    <row r="41" spans="1:22" ht="45" hidden="1" customHeight="1" x14ac:dyDescent="0.4">
      <c r="A41" s="114"/>
      <c r="B41" s="125" t="s">
        <v>85</v>
      </c>
      <c r="C41" s="117">
        <v>46.2</v>
      </c>
      <c r="D41" s="117"/>
      <c r="E41" s="117">
        <v>46.2</v>
      </c>
      <c r="F41" s="117"/>
      <c r="G41" s="113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</row>
    <row r="42" spans="1:22" ht="18.75" hidden="1" customHeight="1" x14ac:dyDescent="0.4">
      <c r="A42" s="114"/>
      <c r="B42" s="125"/>
      <c r="C42" s="117">
        <v>0</v>
      </c>
      <c r="D42" s="117"/>
      <c r="E42" s="117"/>
      <c r="F42" s="117"/>
      <c r="G42" s="113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</row>
    <row r="43" spans="1:22" ht="18.75" hidden="1" customHeight="1" x14ac:dyDescent="0.4">
      <c r="A43" s="114"/>
      <c r="B43" s="125"/>
      <c r="C43" s="117">
        <v>0</v>
      </c>
      <c r="D43" s="117"/>
      <c r="E43" s="117"/>
      <c r="F43" s="117"/>
      <c r="G43" s="113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</row>
    <row r="44" spans="1:22" ht="18.75" hidden="1" customHeight="1" x14ac:dyDescent="0.4">
      <c r="A44" s="114"/>
      <c r="B44" s="125"/>
      <c r="C44" s="117">
        <v>0</v>
      </c>
      <c r="D44" s="117"/>
      <c r="E44" s="117"/>
      <c r="F44" s="117"/>
      <c r="G44" s="113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</row>
    <row r="45" spans="1:22" ht="18.75" hidden="1" customHeight="1" x14ac:dyDescent="0.4">
      <c r="A45" s="114"/>
      <c r="B45" s="125"/>
      <c r="C45" s="117">
        <v>0</v>
      </c>
      <c r="D45" s="117"/>
      <c r="E45" s="117"/>
      <c r="F45" s="117"/>
      <c r="G45" s="113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</row>
    <row r="46" spans="1:22" ht="28.5" hidden="1" customHeight="1" x14ac:dyDescent="0.4">
      <c r="A46" s="114"/>
      <c r="B46" s="127" t="s">
        <v>161</v>
      </c>
      <c r="C46" s="117">
        <v>80</v>
      </c>
      <c r="D46" s="117">
        <v>0</v>
      </c>
      <c r="E46" s="117">
        <v>80</v>
      </c>
      <c r="F46" s="117">
        <v>0</v>
      </c>
      <c r="G46" s="117">
        <v>0</v>
      </c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</row>
    <row r="47" spans="1:22" ht="28.5" hidden="1" customHeight="1" x14ac:dyDescent="0.4">
      <c r="A47" s="114"/>
      <c r="B47" s="127" t="s">
        <v>162</v>
      </c>
      <c r="C47" s="117">
        <v>46.2</v>
      </c>
      <c r="D47" s="117">
        <v>0</v>
      </c>
      <c r="E47" s="117">
        <v>46.2</v>
      </c>
      <c r="F47" s="117">
        <v>0</v>
      </c>
      <c r="G47" s="117">
        <v>0</v>
      </c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</row>
    <row r="48" spans="1:22" ht="42.75" hidden="1" customHeight="1" x14ac:dyDescent="0.4">
      <c r="A48" s="114"/>
      <c r="B48" s="128" t="s">
        <v>163</v>
      </c>
      <c r="C48" s="117">
        <v>126.2</v>
      </c>
      <c r="D48" s="117">
        <v>0</v>
      </c>
      <c r="E48" s="117">
        <v>126.2</v>
      </c>
      <c r="F48" s="117">
        <v>0</v>
      </c>
      <c r="G48" s="117">
        <v>0</v>
      </c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</row>
    <row r="49" spans="1:22" ht="18.75" hidden="1" customHeight="1" x14ac:dyDescent="0.4">
      <c r="A49" s="114"/>
      <c r="B49" s="128"/>
      <c r="C49" s="129"/>
      <c r="D49" s="129">
        <v>2017</v>
      </c>
      <c r="E49" s="129"/>
      <c r="F49" s="129"/>
      <c r="G49" s="129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</row>
    <row r="50" spans="1:22" ht="32.25" hidden="1" customHeight="1" x14ac:dyDescent="0.4">
      <c r="A50" s="114"/>
      <c r="B50" s="116" t="s">
        <v>69</v>
      </c>
      <c r="C50" s="117">
        <v>23861.695000000003</v>
      </c>
      <c r="D50" s="117">
        <v>0</v>
      </c>
      <c r="E50" s="117">
        <v>0</v>
      </c>
      <c r="F50" s="117">
        <v>23861.695000000003</v>
      </c>
      <c r="G50" s="117">
        <v>0</v>
      </c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</row>
    <row r="51" spans="1:22" ht="18.75" hidden="1" customHeight="1" x14ac:dyDescent="0.4">
      <c r="A51" s="114"/>
      <c r="B51" s="116" t="s">
        <v>70</v>
      </c>
      <c r="C51" s="117"/>
      <c r="D51" s="117"/>
      <c r="E51" s="117"/>
      <c r="F51" s="117"/>
      <c r="G51" s="117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</row>
    <row r="52" spans="1:22" ht="30" hidden="1" customHeight="1" x14ac:dyDescent="0.4">
      <c r="A52" s="114"/>
      <c r="B52" s="118" t="s">
        <v>71</v>
      </c>
      <c r="C52" s="117">
        <v>23229.615000000002</v>
      </c>
      <c r="D52" s="113"/>
      <c r="E52" s="113"/>
      <c r="F52" s="113">
        <v>23229.615000000002</v>
      </c>
      <c r="G52" s="113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</row>
    <row r="53" spans="1:22" ht="18.75" hidden="1" customHeight="1" x14ac:dyDescent="0.4">
      <c r="A53" s="114"/>
      <c r="B53" s="118" t="s">
        <v>110</v>
      </c>
      <c r="C53" s="117">
        <v>632.08000000000004</v>
      </c>
      <c r="D53" s="113"/>
      <c r="E53" s="113"/>
      <c r="F53" s="113">
        <v>632.08000000000004</v>
      </c>
      <c r="G53" s="113"/>
      <c r="H53" s="95"/>
      <c r="I53" s="119">
        <v>44211.515999999996</v>
      </c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</row>
    <row r="54" spans="1:22" ht="18.75" hidden="1" customHeight="1" x14ac:dyDescent="0.4">
      <c r="A54" s="114"/>
      <c r="B54" s="116" t="s">
        <v>109</v>
      </c>
      <c r="C54" s="117">
        <v>12907.83</v>
      </c>
      <c r="D54" s="117">
        <v>0</v>
      </c>
      <c r="E54" s="117">
        <v>227.017</v>
      </c>
      <c r="F54" s="117">
        <v>12680.813</v>
      </c>
      <c r="G54" s="117">
        <v>0</v>
      </c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</row>
    <row r="55" spans="1:22" ht="18.75" hidden="1" customHeight="1" x14ac:dyDescent="0.4">
      <c r="A55" s="114"/>
      <c r="B55" s="116" t="s">
        <v>72</v>
      </c>
      <c r="C55" s="117"/>
      <c r="D55" s="117"/>
      <c r="E55" s="117"/>
      <c r="F55" s="117"/>
      <c r="G55" s="117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</row>
    <row r="56" spans="1:22" ht="45" hidden="1" customHeight="1" x14ac:dyDescent="0.4">
      <c r="A56" s="114"/>
      <c r="B56" s="118" t="s">
        <v>73</v>
      </c>
      <c r="C56" s="117">
        <v>12680.813</v>
      </c>
      <c r="D56" s="113"/>
      <c r="E56" s="113"/>
      <c r="F56" s="117">
        <v>12680.813</v>
      </c>
      <c r="G56" s="113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</row>
    <row r="57" spans="1:22" ht="27" hidden="1" customHeight="1" x14ac:dyDescent="0.4">
      <c r="A57" s="114"/>
      <c r="B57" s="118" t="s">
        <v>74</v>
      </c>
      <c r="C57" s="117">
        <v>227.017</v>
      </c>
      <c r="D57" s="113"/>
      <c r="E57" s="117">
        <v>227.017</v>
      </c>
      <c r="F57" s="117">
        <v>0</v>
      </c>
      <c r="G57" s="113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</row>
    <row r="58" spans="1:22" ht="30" hidden="1" customHeight="1" x14ac:dyDescent="0.4">
      <c r="A58" s="114"/>
      <c r="B58" s="118" t="s">
        <v>75</v>
      </c>
      <c r="C58" s="117">
        <v>0</v>
      </c>
      <c r="D58" s="113"/>
      <c r="E58" s="113"/>
      <c r="F58" s="113"/>
      <c r="G58" s="113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</row>
    <row r="59" spans="1:22" ht="45" hidden="1" customHeight="1" x14ac:dyDescent="0.4">
      <c r="A59" s="114"/>
      <c r="B59" s="118" t="s">
        <v>88</v>
      </c>
      <c r="C59" s="117">
        <v>0</v>
      </c>
      <c r="D59" s="113"/>
      <c r="E59" s="113"/>
      <c r="F59" s="113"/>
      <c r="G59" s="113"/>
      <c r="H59" s="95"/>
      <c r="I59" s="95">
        <v>3581.9</v>
      </c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</row>
    <row r="60" spans="1:22" ht="18.75" hidden="1" customHeight="1" x14ac:dyDescent="0.4">
      <c r="A60" s="114"/>
      <c r="B60" s="118"/>
      <c r="C60" s="117"/>
      <c r="D60" s="113"/>
      <c r="E60" s="117"/>
      <c r="F60" s="117"/>
      <c r="G60" s="113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</row>
    <row r="61" spans="1:22" ht="18.75" hidden="1" customHeight="1" x14ac:dyDescent="0.4">
      <c r="A61" s="114"/>
      <c r="B61" s="120" t="s">
        <v>76</v>
      </c>
      <c r="C61" s="117">
        <v>6410.1210000000001</v>
      </c>
      <c r="D61" s="117">
        <v>264.90199999999999</v>
      </c>
      <c r="E61" s="117">
        <v>0</v>
      </c>
      <c r="F61" s="117">
        <v>6145.2190000000001</v>
      </c>
      <c r="G61" s="117">
        <v>0</v>
      </c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</row>
    <row r="62" spans="1:22" ht="18.75" hidden="1" customHeight="1" x14ac:dyDescent="0.4">
      <c r="A62" s="114"/>
      <c r="B62" s="120" t="s">
        <v>77</v>
      </c>
      <c r="C62" s="117"/>
      <c r="D62" s="117"/>
      <c r="E62" s="117"/>
      <c r="F62" s="117"/>
      <c r="G62" s="117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</row>
    <row r="63" spans="1:22" ht="39.75" hidden="1" customHeight="1" x14ac:dyDescent="0.4">
      <c r="A63" s="114"/>
      <c r="B63" s="118" t="s">
        <v>78</v>
      </c>
      <c r="C63" s="117">
        <v>6038.0479999999998</v>
      </c>
      <c r="D63" s="113"/>
      <c r="E63" s="113"/>
      <c r="F63" s="117">
        <v>6038.0479999999998</v>
      </c>
      <c r="G63" s="113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</row>
    <row r="64" spans="1:22" ht="60" hidden="1" customHeight="1" x14ac:dyDescent="0.4">
      <c r="A64" s="114"/>
      <c r="B64" s="118" t="s">
        <v>79</v>
      </c>
      <c r="C64" s="117">
        <v>49.926000000000002</v>
      </c>
      <c r="D64" s="113">
        <v>48.4</v>
      </c>
      <c r="E64" s="113"/>
      <c r="F64" s="117">
        <v>1.526</v>
      </c>
      <c r="G64" s="113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</row>
    <row r="65" spans="1:22" ht="33.75" hidden="1" customHeight="1" x14ac:dyDescent="0.4">
      <c r="A65" s="114"/>
      <c r="B65" s="118" t="s">
        <v>89</v>
      </c>
      <c r="C65" s="117">
        <v>4.7289999999999992</v>
      </c>
      <c r="D65" s="117">
        <v>4.5839999999999996</v>
      </c>
      <c r="E65" s="117"/>
      <c r="F65" s="117">
        <v>0.14499999999999999</v>
      </c>
      <c r="G65" s="117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</row>
    <row r="66" spans="1:22" ht="33.75" hidden="1" customHeight="1" x14ac:dyDescent="0.4">
      <c r="A66" s="114"/>
      <c r="B66" s="118" t="s">
        <v>90</v>
      </c>
      <c r="C66" s="117">
        <v>317.41800000000001</v>
      </c>
      <c r="D66" s="117">
        <v>211.91800000000001</v>
      </c>
      <c r="E66" s="117"/>
      <c r="F66" s="117">
        <v>105.5</v>
      </c>
      <c r="G66" s="117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</row>
    <row r="67" spans="1:22" ht="18.75" hidden="1" customHeight="1" x14ac:dyDescent="0.4">
      <c r="A67" s="114"/>
      <c r="B67" s="120" t="s">
        <v>80</v>
      </c>
      <c r="C67" s="117">
        <v>525.1</v>
      </c>
      <c r="D67" s="117">
        <v>0</v>
      </c>
      <c r="E67" s="117">
        <v>112.5</v>
      </c>
      <c r="F67" s="117">
        <v>412.6</v>
      </c>
      <c r="G67" s="117">
        <v>0</v>
      </c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</row>
    <row r="68" spans="1:22" ht="18.75" hidden="1" customHeight="1" x14ac:dyDescent="0.4">
      <c r="A68" s="114"/>
      <c r="B68" s="120" t="s">
        <v>81</v>
      </c>
      <c r="C68" s="117"/>
      <c r="D68" s="117"/>
      <c r="E68" s="117"/>
      <c r="F68" s="117"/>
      <c r="G68" s="117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</row>
    <row r="69" spans="1:22" ht="30" hidden="1" customHeight="1" x14ac:dyDescent="0.4">
      <c r="A69" s="114"/>
      <c r="B69" s="118" t="s">
        <v>82</v>
      </c>
      <c r="C69" s="117">
        <v>525.1</v>
      </c>
      <c r="D69" s="117">
        <v>0</v>
      </c>
      <c r="E69" s="117">
        <v>112.5</v>
      </c>
      <c r="F69" s="117">
        <v>412.6</v>
      </c>
      <c r="G69" s="117">
        <v>0</v>
      </c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</row>
    <row r="70" spans="1:22" ht="28.5" hidden="1" customHeight="1" x14ac:dyDescent="0.4">
      <c r="A70" s="114"/>
      <c r="B70" s="120" t="s">
        <v>86</v>
      </c>
      <c r="C70" s="117">
        <v>506.77</v>
      </c>
      <c r="D70" s="117">
        <v>0</v>
      </c>
      <c r="E70" s="117">
        <v>0</v>
      </c>
      <c r="F70" s="117">
        <v>506.77</v>
      </c>
      <c r="G70" s="117">
        <v>0</v>
      </c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</row>
    <row r="71" spans="1:22" ht="28.5" hidden="1" customHeight="1" x14ac:dyDescent="0.4">
      <c r="A71" s="114"/>
      <c r="B71" s="120" t="s">
        <v>87</v>
      </c>
      <c r="C71" s="117"/>
      <c r="D71" s="117"/>
      <c r="E71" s="117"/>
      <c r="F71" s="117"/>
      <c r="G71" s="117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</row>
    <row r="72" spans="1:22" ht="31.5" hidden="1" customHeight="1" x14ac:dyDescent="0.4">
      <c r="A72" s="114"/>
      <c r="B72" s="121" t="s">
        <v>82</v>
      </c>
      <c r="C72" s="117">
        <v>506.77</v>
      </c>
      <c r="D72" s="113"/>
      <c r="E72" s="113"/>
      <c r="F72" s="117">
        <v>506.77</v>
      </c>
      <c r="G72" s="113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</row>
    <row r="73" spans="1:22" ht="57" hidden="1" customHeight="1" x14ac:dyDescent="0.4">
      <c r="A73" s="114"/>
      <c r="B73" s="124" t="s">
        <v>91</v>
      </c>
      <c r="C73" s="113"/>
      <c r="D73" s="113"/>
      <c r="E73" s="113"/>
      <c r="F73" s="113"/>
      <c r="G73" s="113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</row>
    <row r="74" spans="1:22" ht="18.75" hidden="1" customHeight="1" x14ac:dyDescent="0.4">
      <c r="A74" s="114"/>
      <c r="B74" s="125" t="s">
        <v>92</v>
      </c>
      <c r="C74" s="130">
        <v>12</v>
      </c>
      <c r="D74" s="130"/>
      <c r="E74" s="130"/>
      <c r="F74" s="130">
        <v>12</v>
      </c>
      <c r="G74" s="130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</row>
    <row r="75" spans="1:22" ht="30" hidden="1" customHeight="1" x14ac:dyDescent="0.4">
      <c r="A75" s="114"/>
      <c r="B75" s="125" t="s">
        <v>93</v>
      </c>
      <c r="C75" s="130">
        <v>6</v>
      </c>
      <c r="D75" s="130"/>
      <c r="E75" s="130"/>
      <c r="F75" s="130">
        <v>6</v>
      </c>
      <c r="G75" s="130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</row>
    <row r="76" spans="1:22" ht="30.75" hidden="1" customHeight="1" x14ac:dyDescent="0.4">
      <c r="A76" s="114"/>
      <c r="B76" s="125" t="s">
        <v>111</v>
      </c>
      <c r="C76" s="130">
        <v>6</v>
      </c>
      <c r="D76" s="130"/>
      <c r="E76" s="130"/>
      <c r="F76" s="130">
        <v>6</v>
      </c>
      <c r="G76" s="130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</row>
    <row r="77" spans="1:22" ht="30" hidden="1" customHeight="1" x14ac:dyDescent="0.4">
      <c r="A77" s="114"/>
      <c r="B77" s="125" t="s">
        <v>94</v>
      </c>
      <c r="C77" s="130">
        <v>99.95</v>
      </c>
      <c r="D77" s="130"/>
      <c r="E77" s="130"/>
      <c r="F77" s="130">
        <v>99.95</v>
      </c>
      <c r="G77" s="130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</row>
    <row r="78" spans="1:22" ht="30" hidden="1" customHeight="1" x14ac:dyDescent="0.4">
      <c r="A78" s="114"/>
      <c r="B78" s="125" t="s">
        <v>95</v>
      </c>
      <c r="C78" s="130">
        <v>71.845600000000005</v>
      </c>
      <c r="D78" s="130"/>
      <c r="E78" s="130"/>
      <c r="F78" s="130">
        <v>71.845600000000005</v>
      </c>
      <c r="G78" s="130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</row>
    <row r="79" spans="1:22" ht="30" hidden="1" customHeight="1" x14ac:dyDescent="0.4">
      <c r="A79" s="114"/>
      <c r="B79" s="125" t="s">
        <v>96</v>
      </c>
      <c r="C79" s="130">
        <v>140</v>
      </c>
      <c r="D79" s="130"/>
      <c r="E79" s="130"/>
      <c r="F79" s="130">
        <v>140</v>
      </c>
      <c r="G79" s="130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</row>
    <row r="80" spans="1:22" ht="30" hidden="1" customHeight="1" x14ac:dyDescent="0.4">
      <c r="A80" s="114"/>
      <c r="B80" s="126" t="s">
        <v>97</v>
      </c>
      <c r="C80" s="130">
        <v>60</v>
      </c>
      <c r="D80" s="130"/>
      <c r="E80" s="130"/>
      <c r="F80" s="131">
        <v>60</v>
      </c>
      <c r="G80" s="131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</row>
    <row r="81" spans="1:22" ht="30" hidden="1" customHeight="1" x14ac:dyDescent="0.4">
      <c r="A81" s="114"/>
      <c r="B81" s="125" t="s">
        <v>98</v>
      </c>
      <c r="C81" s="130">
        <v>99.12</v>
      </c>
      <c r="D81" s="113"/>
      <c r="E81" s="117"/>
      <c r="F81" s="117">
        <v>99.12</v>
      </c>
      <c r="G81" s="113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</row>
    <row r="82" spans="1:22" ht="30" hidden="1" customHeight="1" x14ac:dyDescent="0.4">
      <c r="A82" s="114"/>
      <c r="B82" s="125" t="s">
        <v>99</v>
      </c>
      <c r="C82" s="117">
        <v>16.7</v>
      </c>
      <c r="D82" s="113"/>
      <c r="E82" s="117"/>
      <c r="F82" s="117">
        <v>16.7</v>
      </c>
      <c r="G82" s="113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</row>
    <row r="83" spans="1:22" ht="45" hidden="1" customHeight="1" x14ac:dyDescent="0.4">
      <c r="A83" s="114"/>
      <c r="B83" s="125" t="s">
        <v>85</v>
      </c>
      <c r="C83" s="117">
        <v>152.58500000000001</v>
      </c>
      <c r="D83" s="113">
        <v>102.72</v>
      </c>
      <c r="E83" s="117">
        <v>48.338999999999999</v>
      </c>
      <c r="F83" s="117">
        <v>1.526</v>
      </c>
      <c r="G83" s="113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</row>
    <row r="84" spans="1:22" ht="18.75" hidden="1" customHeight="1" x14ac:dyDescent="0.4">
      <c r="A84" s="114"/>
      <c r="B84" s="125" t="s">
        <v>100</v>
      </c>
      <c r="C84" s="117">
        <v>14.466999999999999</v>
      </c>
      <c r="D84" s="113">
        <v>9.7379999999999995</v>
      </c>
      <c r="E84" s="117">
        <v>4.5839999999999996</v>
      </c>
      <c r="F84" s="117">
        <v>0.14499999999999999</v>
      </c>
      <c r="G84" s="113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</row>
    <row r="85" spans="1:22" ht="18.75" hidden="1" customHeight="1" x14ac:dyDescent="0.4">
      <c r="A85" s="114"/>
      <c r="B85" s="125" t="s">
        <v>106</v>
      </c>
      <c r="C85" s="117">
        <v>104.73699999999999</v>
      </c>
      <c r="D85" s="113"/>
      <c r="E85" s="117">
        <v>99.5</v>
      </c>
      <c r="F85" s="117">
        <v>5.2370000000000001</v>
      </c>
      <c r="G85" s="113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</row>
    <row r="86" spans="1:22" ht="30" hidden="1" customHeight="1" x14ac:dyDescent="0.4">
      <c r="A86" s="114"/>
      <c r="B86" s="125" t="s">
        <v>102</v>
      </c>
      <c r="C86" s="117">
        <v>148.54200000000003</v>
      </c>
      <c r="D86" s="113">
        <v>100</v>
      </c>
      <c r="E86" s="117">
        <v>47.057000000000002</v>
      </c>
      <c r="F86" s="117">
        <v>1.4850000000000001</v>
      </c>
      <c r="G86" s="113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</row>
    <row r="87" spans="1:22" ht="30" hidden="1" customHeight="1" x14ac:dyDescent="0.4">
      <c r="A87" s="114"/>
      <c r="B87" s="125" t="s">
        <v>103</v>
      </c>
      <c r="C87" s="117">
        <v>84.210999999999999</v>
      </c>
      <c r="D87" s="113"/>
      <c r="E87" s="117">
        <v>80</v>
      </c>
      <c r="F87" s="117">
        <v>4.2110000000000003</v>
      </c>
      <c r="G87" s="113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</row>
    <row r="88" spans="1:22" ht="30" hidden="1" customHeight="1" x14ac:dyDescent="0.4">
      <c r="A88" s="114"/>
      <c r="B88" s="125" t="s">
        <v>104</v>
      </c>
      <c r="C88" s="117">
        <v>24.3</v>
      </c>
      <c r="D88" s="113"/>
      <c r="E88" s="117"/>
      <c r="F88" s="117">
        <v>24.3</v>
      </c>
      <c r="G88" s="113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</row>
    <row r="89" spans="1:22" ht="18.75" hidden="1" customHeight="1" x14ac:dyDescent="0.4">
      <c r="A89" s="114"/>
      <c r="B89" s="125" t="s">
        <v>112</v>
      </c>
      <c r="C89" s="117">
        <v>626.08000000000004</v>
      </c>
      <c r="D89" s="113"/>
      <c r="E89" s="117"/>
      <c r="F89" s="117">
        <v>626.08000000000004</v>
      </c>
      <c r="G89" s="113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</row>
    <row r="90" spans="1:22" ht="28.5" hidden="1" customHeight="1" x14ac:dyDescent="0.4">
      <c r="A90" s="114"/>
      <c r="B90" s="127" t="s">
        <v>105</v>
      </c>
      <c r="C90" s="117">
        <v>572.87300000000005</v>
      </c>
      <c r="D90" s="117">
        <v>100</v>
      </c>
      <c r="E90" s="117">
        <v>127.057</v>
      </c>
      <c r="F90" s="117">
        <v>345.81600000000003</v>
      </c>
      <c r="G90" s="117">
        <v>0</v>
      </c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</row>
    <row r="91" spans="1:22" ht="28.5" hidden="1" customHeight="1" x14ac:dyDescent="0.4">
      <c r="A91" s="114"/>
      <c r="B91" s="127" t="s">
        <v>107</v>
      </c>
      <c r="C91" s="117">
        <v>271.78899999999999</v>
      </c>
      <c r="D91" s="117">
        <v>112.458</v>
      </c>
      <c r="E91" s="117">
        <v>152.423</v>
      </c>
      <c r="F91" s="117">
        <v>6.9080000000000004</v>
      </c>
      <c r="G91" s="117">
        <v>0</v>
      </c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</row>
    <row r="92" spans="1:22" ht="24" hidden="1" customHeight="1" x14ac:dyDescent="0.4">
      <c r="A92" s="114"/>
      <c r="B92" s="127" t="s">
        <v>113</v>
      </c>
      <c r="C92" s="117">
        <v>632.08000000000004</v>
      </c>
      <c r="D92" s="117">
        <v>0</v>
      </c>
      <c r="E92" s="117">
        <v>0</v>
      </c>
      <c r="F92" s="117">
        <v>632.08000000000004</v>
      </c>
      <c r="G92" s="117">
        <v>0</v>
      </c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</row>
    <row r="93" spans="1:22" ht="42.75" hidden="1" customHeight="1" x14ac:dyDescent="0.4">
      <c r="A93" s="114"/>
      <c r="B93" s="128" t="s">
        <v>108</v>
      </c>
      <c r="C93" s="117">
        <v>1476.7420000000002</v>
      </c>
      <c r="D93" s="117">
        <v>212.458</v>
      </c>
      <c r="E93" s="117">
        <v>279.48</v>
      </c>
      <c r="F93" s="117">
        <v>984.80400000000009</v>
      </c>
      <c r="G93" s="117">
        <v>0</v>
      </c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</row>
    <row r="94" spans="1:22" ht="18.75" hidden="1" customHeight="1" x14ac:dyDescent="0.4">
      <c r="A94" s="114"/>
      <c r="B94" s="128" t="s">
        <v>54</v>
      </c>
      <c r="C94" s="117">
        <v>45688.258000000002</v>
      </c>
      <c r="D94" s="117">
        <v>477.36</v>
      </c>
      <c r="E94" s="117">
        <v>618.99700000000007</v>
      </c>
      <c r="F94" s="117">
        <v>44591.900999999998</v>
      </c>
      <c r="G94" s="117">
        <v>0</v>
      </c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</row>
    <row r="95" spans="1:22" ht="18.75" hidden="1" customHeight="1" x14ac:dyDescent="0.4">
      <c r="A95" s="114"/>
      <c r="B95" s="115">
        <v>2018</v>
      </c>
      <c r="C95" s="115"/>
      <c r="D95" s="115"/>
      <c r="E95" s="115"/>
      <c r="F95" s="115"/>
      <c r="G95" s="11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</row>
    <row r="96" spans="1:22" ht="46.5" hidden="1" customHeight="1" x14ac:dyDescent="0.4">
      <c r="A96" s="114"/>
      <c r="B96" s="116" t="s">
        <v>69</v>
      </c>
      <c r="C96" s="117">
        <v>24967</v>
      </c>
      <c r="D96" s="117">
        <v>0</v>
      </c>
      <c r="E96" s="117">
        <v>0</v>
      </c>
      <c r="F96" s="117">
        <v>24967</v>
      </c>
      <c r="G96" s="117">
        <v>0</v>
      </c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</row>
    <row r="97" spans="1:22" ht="18.75" hidden="1" customHeight="1" x14ac:dyDescent="0.4">
      <c r="A97" s="114"/>
      <c r="B97" s="116" t="s">
        <v>70</v>
      </c>
      <c r="C97" s="117"/>
      <c r="D97" s="117"/>
      <c r="E97" s="117"/>
      <c r="F97" s="117"/>
      <c r="G97" s="117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</row>
    <row r="98" spans="1:22" ht="30" hidden="1" customHeight="1" x14ac:dyDescent="0.4">
      <c r="A98" s="114"/>
      <c r="B98" s="118" t="s">
        <v>71</v>
      </c>
      <c r="C98" s="117">
        <v>24927</v>
      </c>
      <c r="D98" s="113"/>
      <c r="E98" s="113"/>
      <c r="F98" s="113">
        <v>24927</v>
      </c>
      <c r="G98" s="113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</row>
    <row r="99" spans="1:22" ht="18.75" hidden="1" customHeight="1" x14ac:dyDescent="0.4">
      <c r="A99" s="114"/>
      <c r="B99" s="118" t="s">
        <v>110</v>
      </c>
      <c r="C99" s="117">
        <v>40</v>
      </c>
      <c r="D99" s="113"/>
      <c r="E99" s="113"/>
      <c r="F99" s="117">
        <v>40</v>
      </c>
      <c r="G99" s="113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</row>
    <row r="100" spans="1:22" ht="18.75" hidden="1" customHeight="1" x14ac:dyDescent="0.4">
      <c r="A100" s="114"/>
      <c r="B100" s="116" t="s">
        <v>109</v>
      </c>
      <c r="C100" s="117">
        <v>10196.520499999999</v>
      </c>
      <c r="D100" s="117">
        <v>50</v>
      </c>
      <c r="E100" s="117">
        <v>232.5</v>
      </c>
      <c r="F100" s="117">
        <v>9914.0204999999987</v>
      </c>
      <c r="G100" s="117">
        <v>0</v>
      </c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</row>
    <row r="101" spans="1:22" ht="18.75" hidden="1" customHeight="1" x14ac:dyDescent="0.4">
      <c r="A101" s="114"/>
      <c r="B101" s="116" t="s">
        <v>72</v>
      </c>
      <c r="C101" s="117"/>
      <c r="D101" s="117"/>
      <c r="E101" s="117"/>
      <c r="F101" s="117"/>
      <c r="G101" s="117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</row>
    <row r="102" spans="1:22" ht="45" hidden="1" customHeight="1" x14ac:dyDescent="0.4">
      <c r="A102" s="114"/>
      <c r="B102" s="118" t="s">
        <v>73</v>
      </c>
      <c r="C102" s="117">
        <v>8497.31</v>
      </c>
      <c r="D102" s="113"/>
      <c r="E102" s="113"/>
      <c r="F102" s="117">
        <v>8497.31</v>
      </c>
      <c r="G102" s="113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</row>
    <row r="103" spans="1:22" ht="27" hidden="1" customHeight="1" x14ac:dyDescent="0.4">
      <c r="A103" s="114"/>
      <c r="B103" s="118" t="s">
        <v>74</v>
      </c>
      <c r="C103" s="117">
        <v>581.07899999999995</v>
      </c>
      <c r="D103" s="113"/>
      <c r="E103" s="113">
        <v>220</v>
      </c>
      <c r="F103" s="117">
        <v>361.07900000000001</v>
      </c>
      <c r="G103" s="113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</row>
    <row r="104" spans="1:22" ht="30" hidden="1" customHeight="1" x14ac:dyDescent="0.4">
      <c r="A104" s="114"/>
      <c r="B104" s="118" t="s">
        <v>75</v>
      </c>
      <c r="C104" s="117">
        <v>0</v>
      </c>
      <c r="D104" s="113"/>
      <c r="E104" s="113"/>
      <c r="F104" s="113"/>
      <c r="G104" s="113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</row>
    <row r="105" spans="1:22" ht="45" hidden="1" customHeight="1" x14ac:dyDescent="0.4">
      <c r="A105" s="114"/>
      <c r="B105" s="118" t="s">
        <v>88</v>
      </c>
      <c r="C105" s="117">
        <v>1055</v>
      </c>
      <c r="D105" s="113"/>
      <c r="E105" s="113"/>
      <c r="F105" s="113">
        <v>1055</v>
      </c>
      <c r="G105" s="113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</row>
    <row r="106" spans="1:22" ht="30" hidden="1" customHeight="1" x14ac:dyDescent="0.4">
      <c r="A106" s="114"/>
      <c r="B106" s="132" t="s">
        <v>119</v>
      </c>
      <c r="C106" s="117">
        <v>63.131500000000003</v>
      </c>
      <c r="D106" s="113">
        <v>50</v>
      </c>
      <c r="E106" s="117">
        <v>12.5</v>
      </c>
      <c r="F106" s="117">
        <v>0.63149999999999995</v>
      </c>
      <c r="G106" s="113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</row>
    <row r="107" spans="1:22" ht="18.75" hidden="1" customHeight="1" x14ac:dyDescent="0.4">
      <c r="A107" s="114"/>
      <c r="B107" s="120" t="s">
        <v>76</v>
      </c>
      <c r="C107" s="117">
        <v>10808.905499999999</v>
      </c>
      <c r="D107" s="117">
        <v>192.71299999999999</v>
      </c>
      <c r="E107" s="117">
        <v>48.178999999999995</v>
      </c>
      <c r="F107" s="117">
        <v>10568.013499999999</v>
      </c>
      <c r="G107" s="117">
        <v>0</v>
      </c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</row>
    <row r="108" spans="1:22" ht="18.75" hidden="1" customHeight="1" x14ac:dyDescent="0.4">
      <c r="A108" s="114"/>
      <c r="B108" s="120" t="s">
        <v>77</v>
      </c>
      <c r="C108" s="117"/>
      <c r="D108" s="117"/>
      <c r="E108" s="117"/>
      <c r="F108" s="117"/>
      <c r="G108" s="117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</row>
    <row r="109" spans="1:22" ht="39.75" hidden="1" customHeight="1" x14ac:dyDescent="0.4">
      <c r="A109" s="114"/>
      <c r="B109" s="118" t="s">
        <v>78</v>
      </c>
      <c r="C109" s="117">
        <v>10565.58</v>
      </c>
      <c r="D109" s="113"/>
      <c r="E109" s="113"/>
      <c r="F109" s="113">
        <v>10565.58</v>
      </c>
      <c r="G109" s="113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</row>
    <row r="110" spans="1:22" ht="60" hidden="1" customHeight="1" x14ac:dyDescent="0.4">
      <c r="A110" s="114"/>
      <c r="B110" s="118" t="s">
        <v>79</v>
      </c>
      <c r="C110" s="117">
        <v>166.72199999999998</v>
      </c>
      <c r="D110" s="113">
        <v>132.04499999999999</v>
      </c>
      <c r="E110" s="113">
        <v>33.01</v>
      </c>
      <c r="F110" s="113">
        <v>1.667</v>
      </c>
      <c r="G110" s="113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</row>
    <row r="111" spans="1:22" ht="33.75" hidden="1" customHeight="1" x14ac:dyDescent="0.4">
      <c r="A111" s="114"/>
      <c r="B111" s="118" t="s">
        <v>89</v>
      </c>
      <c r="C111" s="117">
        <v>13.472</v>
      </c>
      <c r="D111" s="113">
        <v>10.667999999999999</v>
      </c>
      <c r="E111" s="113">
        <v>2.669</v>
      </c>
      <c r="F111" s="113">
        <v>0.13500000000000001</v>
      </c>
      <c r="G111" s="117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</row>
    <row r="112" spans="1:22" ht="33.75" hidden="1" customHeight="1" x14ac:dyDescent="0.4">
      <c r="A112" s="114"/>
      <c r="B112" s="118" t="s">
        <v>90</v>
      </c>
      <c r="C112" s="117">
        <v>0</v>
      </c>
      <c r="D112" s="113"/>
      <c r="E112" s="113"/>
      <c r="F112" s="113"/>
      <c r="G112" s="117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</row>
    <row r="113" spans="1:22" ht="33.75" hidden="1" customHeight="1" x14ac:dyDescent="0.4">
      <c r="A113" s="114"/>
      <c r="B113" s="132" t="s">
        <v>118</v>
      </c>
      <c r="C113" s="117">
        <v>63.131500000000003</v>
      </c>
      <c r="D113" s="113">
        <v>50</v>
      </c>
      <c r="E113" s="113">
        <v>12.5</v>
      </c>
      <c r="F113" s="113">
        <v>0.63149999999999995</v>
      </c>
      <c r="G113" s="117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</row>
    <row r="114" spans="1:22" ht="33.75" hidden="1" customHeight="1" x14ac:dyDescent="0.4">
      <c r="A114" s="114"/>
      <c r="B114" s="132" t="s">
        <v>120</v>
      </c>
      <c r="C114" s="117"/>
      <c r="D114" s="113"/>
      <c r="E114" s="113"/>
      <c r="F114" s="113"/>
      <c r="G114" s="117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</row>
    <row r="115" spans="1:22" ht="18.75" hidden="1" customHeight="1" x14ac:dyDescent="0.4">
      <c r="A115" s="114"/>
      <c r="B115" s="120" t="s">
        <v>80</v>
      </c>
      <c r="C115" s="117">
        <v>485.79999999999995</v>
      </c>
      <c r="D115" s="117">
        <v>0</v>
      </c>
      <c r="E115" s="117">
        <v>107.9</v>
      </c>
      <c r="F115" s="117">
        <v>377.9</v>
      </c>
      <c r="G115" s="117">
        <v>0</v>
      </c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</row>
    <row r="116" spans="1:22" ht="18.75" hidden="1" customHeight="1" x14ac:dyDescent="0.4">
      <c r="A116" s="114"/>
      <c r="B116" s="120" t="s">
        <v>81</v>
      </c>
      <c r="C116" s="117"/>
      <c r="D116" s="117"/>
      <c r="E116" s="117"/>
      <c r="F116" s="117"/>
      <c r="G116" s="117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</row>
    <row r="117" spans="1:22" ht="30" hidden="1" customHeight="1" x14ac:dyDescent="0.4">
      <c r="A117" s="114"/>
      <c r="B117" s="118" t="s">
        <v>82</v>
      </c>
      <c r="C117" s="117">
        <v>485.79999999999995</v>
      </c>
      <c r="D117" s="117">
        <v>0</v>
      </c>
      <c r="E117" s="117">
        <v>107.9</v>
      </c>
      <c r="F117" s="117">
        <v>377.9</v>
      </c>
      <c r="G117" s="117">
        <v>0</v>
      </c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</row>
    <row r="118" spans="1:22" ht="28.5" hidden="1" customHeight="1" x14ac:dyDescent="0.4">
      <c r="A118" s="114"/>
      <c r="B118" s="120" t="s">
        <v>86</v>
      </c>
      <c r="C118" s="117">
        <v>0</v>
      </c>
      <c r="D118" s="117">
        <v>0</v>
      </c>
      <c r="E118" s="117">
        <v>0</v>
      </c>
      <c r="F118" s="117">
        <v>0</v>
      </c>
      <c r="G118" s="117">
        <v>0</v>
      </c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</row>
    <row r="119" spans="1:22" ht="28.5" hidden="1" customHeight="1" x14ac:dyDescent="0.4">
      <c r="A119" s="114"/>
      <c r="B119" s="120" t="s">
        <v>87</v>
      </c>
      <c r="C119" s="117"/>
      <c r="D119" s="117"/>
      <c r="E119" s="117"/>
      <c r="F119" s="117"/>
      <c r="G119" s="117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</row>
    <row r="120" spans="1:22" ht="31.5" hidden="1" customHeight="1" x14ac:dyDescent="0.4">
      <c r="A120" s="114"/>
      <c r="B120" s="121" t="s">
        <v>82</v>
      </c>
      <c r="C120" s="117">
        <v>0</v>
      </c>
      <c r="D120" s="113"/>
      <c r="E120" s="113"/>
      <c r="F120" s="113">
        <v>0</v>
      </c>
      <c r="G120" s="113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</row>
    <row r="121" spans="1:22" ht="57" hidden="1" customHeight="1" x14ac:dyDescent="0.4">
      <c r="A121" s="114"/>
      <c r="B121" s="124" t="s">
        <v>91</v>
      </c>
      <c r="C121" s="113"/>
      <c r="D121" s="113"/>
      <c r="E121" s="113"/>
      <c r="F121" s="113"/>
      <c r="G121" s="113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</row>
    <row r="122" spans="1:22" ht="30" hidden="1" customHeight="1" x14ac:dyDescent="0.4">
      <c r="A122" s="114"/>
      <c r="B122" s="125" t="s">
        <v>121</v>
      </c>
      <c r="C122" s="130">
        <v>99</v>
      </c>
      <c r="D122" s="130"/>
      <c r="E122" s="130"/>
      <c r="F122" s="130">
        <v>99</v>
      </c>
      <c r="G122" s="130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</row>
    <row r="123" spans="1:22" ht="30" hidden="1" customHeight="1" x14ac:dyDescent="0.4">
      <c r="A123" s="114"/>
      <c r="B123" s="125" t="s">
        <v>122</v>
      </c>
      <c r="C123" s="130">
        <v>45</v>
      </c>
      <c r="D123" s="130"/>
      <c r="E123" s="130"/>
      <c r="F123" s="130">
        <v>45</v>
      </c>
      <c r="G123" s="130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</row>
    <row r="124" spans="1:22" ht="30" hidden="1" customHeight="1" x14ac:dyDescent="0.4">
      <c r="A124" s="114"/>
      <c r="B124" s="125" t="s">
        <v>123</v>
      </c>
      <c r="C124" s="130">
        <v>12</v>
      </c>
      <c r="D124" s="130"/>
      <c r="E124" s="130"/>
      <c r="F124" s="130">
        <v>12</v>
      </c>
      <c r="G124" s="130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</row>
    <row r="125" spans="1:22" ht="30.75" hidden="1" customHeight="1" x14ac:dyDescent="0.4">
      <c r="A125" s="114"/>
      <c r="B125" s="133"/>
      <c r="C125" s="130">
        <v>0</v>
      </c>
      <c r="D125" s="130"/>
      <c r="E125" s="130"/>
      <c r="F125" s="130"/>
      <c r="G125" s="130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</row>
    <row r="126" spans="1:22" ht="30" hidden="1" customHeight="1" x14ac:dyDescent="0.4">
      <c r="A126" s="114"/>
      <c r="B126" s="125" t="s">
        <v>124</v>
      </c>
      <c r="C126" s="130">
        <v>220</v>
      </c>
      <c r="D126" s="130"/>
      <c r="E126" s="130">
        <v>220</v>
      </c>
      <c r="F126" s="130">
        <v>0</v>
      </c>
      <c r="G126" s="130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</row>
    <row r="127" spans="1:22" ht="30" hidden="1" customHeight="1" x14ac:dyDescent="0.4">
      <c r="A127" s="114"/>
      <c r="B127" s="125" t="s">
        <v>125</v>
      </c>
      <c r="C127" s="130">
        <v>4</v>
      </c>
      <c r="D127" s="130"/>
      <c r="E127" s="130"/>
      <c r="F127" s="130">
        <v>4</v>
      </c>
      <c r="G127" s="130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</row>
    <row r="128" spans="1:22" ht="18.75" hidden="1" customHeight="1" x14ac:dyDescent="0.4">
      <c r="A128" s="114"/>
      <c r="B128" s="125" t="s">
        <v>126</v>
      </c>
      <c r="C128" s="130">
        <v>70</v>
      </c>
      <c r="D128" s="130"/>
      <c r="E128" s="130"/>
      <c r="F128" s="130">
        <v>70</v>
      </c>
      <c r="G128" s="130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</row>
    <row r="129" spans="1:22" ht="18.75" hidden="1" customHeight="1" x14ac:dyDescent="0.4">
      <c r="A129" s="114"/>
      <c r="B129" s="126" t="s">
        <v>127</v>
      </c>
      <c r="C129" s="130">
        <v>14.5</v>
      </c>
      <c r="D129" s="130"/>
      <c r="E129" s="130"/>
      <c r="F129" s="131">
        <v>14.5</v>
      </c>
      <c r="G129" s="131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</row>
    <row r="130" spans="1:22" ht="30" hidden="1" customHeight="1" x14ac:dyDescent="0.4">
      <c r="A130" s="114"/>
      <c r="B130" s="125" t="s">
        <v>129</v>
      </c>
      <c r="C130" s="130">
        <v>63.131500000000003</v>
      </c>
      <c r="D130" s="113">
        <v>50</v>
      </c>
      <c r="E130" s="117">
        <v>12.5</v>
      </c>
      <c r="F130" s="117">
        <v>0.63149999999999995</v>
      </c>
      <c r="G130" s="113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</row>
    <row r="131" spans="1:22" ht="32.25" hidden="1" customHeight="1" x14ac:dyDescent="0.4">
      <c r="A131" s="114"/>
      <c r="B131" s="125" t="s">
        <v>128</v>
      </c>
      <c r="C131" s="117">
        <v>63.131500000000003</v>
      </c>
      <c r="D131" s="113">
        <v>50</v>
      </c>
      <c r="E131" s="117">
        <v>12.5</v>
      </c>
      <c r="F131" s="117">
        <v>0.63149999999999995</v>
      </c>
      <c r="G131" s="113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</row>
    <row r="132" spans="1:22" ht="45" hidden="1" customHeight="1" x14ac:dyDescent="0.4">
      <c r="A132" s="114"/>
      <c r="B132" s="125" t="s">
        <v>85</v>
      </c>
      <c r="C132" s="117">
        <v>166.72199999999998</v>
      </c>
      <c r="D132" s="113">
        <v>132.04499999999999</v>
      </c>
      <c r="E132" s="117">
        <v>33.01</v>
      </c>
      <c r="F132" s="117">
        <v>1.667</v>
      </c>
      <c r="G132" s="113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</row>
    <row r="133" spans="1:22" ht="18.75" hidden="1" customHeight="1" x14ac:dyDescent="0.4">
      <c r="A133" s="114"/>
      <c r="B133" s="125" t="s">
        <v>100</v>
      </c>
      <c r="C133" s="117">
        <v>13.472</v>
      </c>
      <c r="D133" s="113">
        <v>10.667999999999999</v>
      </c>
      <c r="E133" s="117">
        <v>2.669</v>
      </c>
      <c r="F133" s="117">
        <v>0.13500000000000001</v>
      </c>
      <c r="G133" s="113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</row>
    <row r="134" spans="1:22" ht="18.75" hidden="1" customHeight="1" x14ac:dyDescent="0.4">
      <c r="A134" s="114"/>
      <c r="B134" s="125" t="s">
        <v>106</v>
      </c>
      <c r="C134" s="117">
        <v>104.73699999999999</v>
      </c>
      <c r="D134" s="113"/>
      <c r="E134" s="117">
        <v>99.5</v>
      </c>
      <c r="F134" s="117">
        <v>5.2370000000000001</v>
      </c>
      <c r="G134" s="113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</row>
    <row r="135" spans="1:22" ht="18.75" hidden="1" customHeight="1" x14ac:dyDescent="0.4">
      <c r="A135" s="114"/>
      <c r="B135" s="125" t="s">
        <v>130</v>
      </c>
      <c r="C135" s="117">
        <v>40</v>
      </c>
      <c r="D135" s="113"/>
      <c r="E135" s="117"/>
      <c r="F135" s="117">
        <v>40</v>
      </c>
      <c r="G135" s="113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</row>
    <row r="136" spans="1:22" ht="28.5" hidden="1" customHeight="1" x14ac:dyDescent="0.4">
      <c r="A136" s="114"/>
      <c r="B136" s="127" t="s">
        <v>117</v>
      </c>
      <c r="C136" s="117">
        <v>527.63149999999996</v>
      </c>
      <c r="D136" s="117">
        <v>50</v>
      </c>
      <c r="E136" s="117">
        <v>232.5</v>
      </c>
      <c r="F136" s="117">
        <v>245.13149999999999</v>
      </c>
      <c r="G136" s="117">
        <v>0</v>
      </c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</row>
    <row r="137" spans="1:22" ht="28.5" hidden="1" customHeight="1" x14ac:dyDescent="0.4">
      <c r="A137" s="114"/>
      <c r="B137" s="127" t="s">
        <v>116</v>
      </c>
      <c r="C137" s="117">
        <v>348.0625</v>
      </c>
      <c r="D137" s="117">
        <v>192.71299999999999</v>
      </c>
      <c r="E137" s="117">
        <v>147.679</v>
      </c>
      <c r="F137" s="117">
        <v>7.6704999999999997</v>
      </c>
      <c r="G137" s="117">
        <v>0</v>
      </c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</row>
    <row r="138" spans="1:22" ht="24" hidden="1" customHeight="1" x14ac:dyDescent="0.4">
      <c r="A138" s="114"/>
      <c r="B138" s="127" t="s">
        <v>115</v>
      </c>
      <c r="C138" s="117">
        <v>40</v>
      </c>
      <c r="D138" s="117">
        <v>0</v>
      </c>
      <c r="E138" s="117">
        <v>0</v>
      </c>
      <c r="F138" s="117">
        <v>40</v>
      </c>
      <c r="G138" s="117">
        <v>0</v>
      </c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</row>
    <row r="139" spans="1:22" ht="42.75" hidden="1" customHeight="1" x14ac:dyDescent="0.4">
      <c r="A139" s="114"/>
      <c r="B139" s="128" t="s">
        <v>114</v>
      </c>
      <c r="C139" s="117">
        <v>915.69399999999996</v>
      </c>
      <c r="D139" s="117">
        <v>242.71299999999999</v>
      </c>
      <c r="E139" s="117">
        <v>380.17899999999997</v>
      </c>
      <c r="F139" s="117">
        <v>292.80200000000002</v>
      </c>
      <c r="G139" s="117">
        <v>0</v>
      </c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</row>
    <row r="140" spans="1:22" ht="18.75" hidden="1" customHeight="1" x14ac:dyDescent="0.4">
      <c r="A140" s="114"/>
      <c r="B140" s="134" t="s">
        <v>18</v>
      </c>
      <c r="C140" s="135">
        <v>47373.920000000006</v>
      </c>
      <c r="D140" s="135">
        <v>485.42599999999993</v>
      </c>
      <c r="E140" s="135">
        <v>768.75799999999992</v>
      </c>
      <c r="F140" s="135">
        <v>46119.735999999997</v>
      </c>
      <c r="G140" s="135">
        <v>0</v>
      </c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</row>
    <row r="141" spans="1:22" ht="26.25" hidden="1" customHeight="1" x14ac:dyDescent="0.4">
      <c r="A141" s="114"/>
      <c r="B141" s="115">
        <v>2019</v>
      </c>
      <c r="C141" s="115"/>
      <c r="D141" s="115"/>
      <c r="E141" s="115"/>
      <c r="F141" s="115"/>
      <c r="G141" s="11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</row>
    <row r="142" spans="1:22" ht="42" hidden="1" customHeight="1" x14ac:dyDescent="0.4">
      <c r="A142" s="114"/>
      <c r="B142" s="116" t="s">
        <v>69</v>
      </c>
      <c r="C142" s="117">
        <v>24790.799999999999</v>
      </c>
      <c r="D142" s="117">
        <v>0</v>
      </c>
      <c r="E142" s="117">
        <v>0</v>
      </c>
      <c r="F142" s="117">
        <v>24790.799999999999</v>
      </c>
      <c r="G142" s="117">
        <v>0</v>
      </c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</row>
    <row r="143" spans="1:22" ht="18.75" hidden="1" customHeight="1" x14ac:dyDescent="0.4">
      <c r="A143" s="114"/>
      <c r="B143" s="116" t="s">
        <v>70</v>
      </c>
      <c r="C143" s="117"/>
      <c r="D143" s="117"/>
      <c r="E143" s="117"/>
      <c r="F143" s="117"/>
      <c r="G143" s="117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</row>
    <row r="144" spans="1:22" ht="30" hidden="1" customHeight="1" x14ac:dyDescent="0.4">
      <c r="A144" s="114"/>
      <c r="B144" s="118" t="s">
        <v>71</v>
      </c>
      <c r="C144" s="117">
        <v>24760.799999999999</v>
      </c>
      <c r="D144" s="113"/>
      <c r="E144" s="113"/>
      <c r="F144" s="113">
        <v>24760.799999999999</v>
      </c>
      <c r="G144" s="113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</row>
    <row r="145" spans="1:22" ht="18.75" hidden="1" customHeight="1" x14ac:dyDescent="0.4">
      <c r="A145" s="114"/>
      <c r="B145" s="118" t="s">
        <v>110</v>
      </c>
      <c r="C145" s="117">
        <v>30</v>
      </c>
      <c r="D145" s="113"/>
      <c r="E145" s="113"/>
      <c r="F145" s="117">
        <v>30</v>
      </c>
      <c r="G145" s="113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</row>
    <row r="146" spans="1:22" ht="18.75" hidden="1" customHeight="1" x14ac:dyDescent="0.4">
      <c r="A146" s="114"/>
      <c r="B146" s="116" t="s">
        <v>109</v>
      </c>
      <c r="C146" s="117">
        <v>19007.69901</v>
      </c>
      <c r="D146" s="117">
        <v>2950</v>
      </c>
      <c r="E146" s="117">
        <v>737.5</v>
      </c>
      <c r="F146" s="117">
        <v>15320.19901</v>
      </c>
      <c r="G146" s="117">
        <v>0</v>
      </c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</row>
    <row r="147" spans="1:22" ht="18.75" hidden="1" customHeight="1" x14ac:dyDescent="0.4">
      <c r="A147" s="114"/>
      <c r="B147" s="116" t="s">
        <v>72</v>
      </c>
      <c r="C147" s="117"/>
      <c r="D147" s="117"/>
      <c r="E147" s="117"/>
      <c r="F147" s="117"/>
      <c r="G147" s="117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</row>
    <row r="148" spans="1:22" ht="45" hidden="1" customHeight="1" x14ac:dyDescent="0.4">
      <c r="A148" s="114"/>
      <c r="B148" s="118" t="s">
        <v>73</v>
      </c>
      <c r="C148" s="117">
        <v>14814.951510000001</v>
      </c>
      <c r="D148" s="113"/>
      <c r="E148" s="113"/>
      <c r="F148" s="117">
        <v>14814.951510000001</v>
      </c>
      <c r="G148" s="113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</row>
    <row r="149" spans="1:22" ht="27" hidden="1" customHeight="1" x14ac:dyDescent="0.4">
      <c r="A149" s="114"/>
      <c r="B149" s="118" t="s">
        <v>74</v>
      </c>
      <c r="C149" s="117">
        <v>468</v>
      </c>
      <c r="D149" s="113"/>
      <c r="E149" s="113"/>
      <c r="F149" s="117">
        <v>468</v>
      </c>
      <c r="G149" s="113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</row>
    <row r="150" spans="1:22" ht="30" hidden="1" customHeight="1" x14ac:dyDescent="0.4">
      <c r="A150" s="114"/>
      <c r="B150" s="118" t="s">
        <v>131</v>
      </c>
      <c r="C150" s="117">
        <v>3535.3530000000001</v>
      </c>
      <c r="D150" s="113">
        <v>2800</v>
      </c>
      <c r="E150" s="113">
        <v>700</v>
      </c>
      <c r="F150" s="113">
        <v>35.353000000000002</v>
      </c>
      <c r="G150" s="113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</row>
    <row r="151" spans="1:22" ht="45" hidden="1" customHeight="1" x14ac:dyDescent="0.4">
      <c r="A151" s="114"/>
      <c r="B151" s="118" t="s">
        <v>88</v>
      </c>
      <c r="C151" s="117">
        <v>0</v>
      </c>
      <c r="D151" s="113"/>
      <c r="E151" s="113"/>
      <c r="F151" s="113"/>
      <c r="G151" s="113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</row>
    <row r="152" spans="1:22" ht="30" hidden="1" customHeight="1" x14ac:dyDescent="0.4">
      <c r="A152" s="114"/>
      <c r="B152" s="132" t="s">
        <v>119</v>
      </c>
      <c r="C152" s="117">
        <v>63.131500000000003</v>
      </c>
      <c r="D152" s="113">
        <v>50</v>
      </c>
      <c r="E152" s="117">
        <v>12.5</v>
      </c>
      <c r="F152" s="117">
        <v>0.63149999999999995</v>
      </c>
      <c r="G152" s="113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</row>
    <row r="153" spans="1:22" ht="33" hidden="1" customHeight="1" x14ac:dyDescent="0.4">
      <c r="A153" s="114"/>
      <c r="B153" s="132" t="s">
        <v>132</v>
      </c>
      <c r="C153" s="117">
        <v>126.26300000000001</v>
      </c>
      <c r="D153" s="113">
        <v>100</v>
      </c>
      <c r="E153" s="117">
        <v>25</v>
      </c>
      <c r="F153" s="117">
        <v>1.2629999999999999</v>
      </c>
      <c r="G153" s="113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</row>
    <row r="154" spans="1:22" ht="18.75" hidden="1" customHeight="1" x14ac:dyDescent="0.4">
      <c r="A154" s="114"/>
      <c r="B154" s="120" t="s">
        <v>76</v>
      </c>
      <c r="C154" s="117">
        <v>9691.0866799999985</v>
      </c>
      <c r="D154" s="117">
        <v>175.42599999999999</v>
      </c>
      <c r="E154" s="117">
        <v>43.856250000000003</v>
      </c>
      <c r="F154" s="117">
        <v>9471.8044300000001</v>
      </c>
      <c r="G154" s="117">
        <v>0</v>
      </c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</row>
    <row r="155" spans="1:22" ht="18.75" hidden="1" customHeight="1" x14ac:dyDescent="0.4">
      <c r="A155" s="114"/>
      <c r="B155" s="120" t="s">
        <v>77</v>
      </c>
      <c r="C155" s="117"/>
      <c r="D155" s="117"/>
      <c r="E155" s="117"/>
      <c r="F155" s="117"/>
      <c r="G155" s="117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</row>
    <row r="156" spans="1:22" ht="39.75" hidden="1" customHeight="1" x14ac:dyDescent="0.4">
      <c r="A156" s="114"/>
      <c r="B156" s="118" t="s">
        <v>78</v>
      </c>
      <c r="C156" s="117">
        <v>9469.59</v>
      </c>
      <c r="D156" s="113"/>
      <c r="E156" s="113"/>
      <c r="F156" s="113">
        <v>9469.59</v>
      </c>
      <c r="G156" s="113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</row>
    <row r="157" spans="1:22" ht="60" hidden="1" customHeight="1" x14ac:dyDescent="0.4">
      <c r="A157" s="114"/>
      <c r="B157" s="118" t="s">
        <v>79</v>
      </c>
      <c r="C157" s="117">
        <v>145.50606999999999</v>
      </c>
      <c r="D157" s="113">
        <v>115.241</v>
      </c>
      <c r="E157" s="113">
        <v>28.81</v>
      </c>
      <c r="F157" s="113">
        <v>1.4550700000000001</v>
      </c>
      <c r="G157" s="113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</row>
    <row r="158" spans="1:22" ht="33.75" hidden="1" customHeight="1" x14ac:dyDescent="0.4">
      <c r="A158" s="114"/>
      <c r="B158" s="118" t="s">
        <v>89</v>
      </c>
      <c r="C158" s="117">
        <v>12.859110000000001</v>
      </c>
      <c r="D158" s="113">
        <v>10.185</v>
      </c>
      <c r="E158" s="113">
        <v>2.5462500000000001</v>
      </c>
      <c r="F158" s="113">
        <v>0.12786</v>
      </c>
      <c r="G158" s="117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</row>
    <row r="159" spans="1:22" ht="33.75" hidden="1" customHeight="1" x14ac:dyDescent="0.4">
      <c r="A159" s="114"/>
      <c r="B159" s="118" t="s">
        <v>90</v>
      </c>
      <c r="C159" s="117">
        <v>0</v>
      </c>
      <c r="D159" s="113"/>
      <c r="E159" s="113"/>
      <c r="F159" s="113"/>
      <c r="G159" s="117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</row>
    <row r="160" spans="1:22" ht="33.75" hidden="1" customHeight="1" x14ac:dyDescent="0.4">
      <c r="A160" s="114"/>
      <c r="B160" s="132" t="s">
        <v>118</v>
      </c>
      <c r="C160" s="117">
        <v>63.131500000000003</v>
      </c>
      <c r="D160" s="113">
        <v>50</v>
      </c>
      <c r="E160" s="113">
        <v>12.5</v>
      </c>
      <c r="F160" s="113">
        <v>0.63149999999999995</v>
      </c>
      <c r="G160" s="117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</row>
    <row r="161" spans="1:22" ht="33.75" hidden="1" customHeight="1" x14ac:dyDescent="0.4">
      <c r="A161" s="114"/>
      <c r="B161" s="132"/>
      <c r="C161" s="117"/>
      <c r="D161" s="113"/>
      <c r="E161" s="113"/>
      <c r="F161" s="113"/>
      <c r="G161" s="117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</row>
    <row r="162" spans="1:22" ht="18.75" hidden="1" customHeight="1" x14ac:dyDescent="0.4">
      <c r="A162" s="114"/>
      <c r="B162" s="120" t="s">
        <v>80</v>
      </c>
      <c r="C162" s="117">
        <v>475.5</v>
      </c>
      <c r="D162" s="117">
        <v>0</v>
      </c>
      <c r="E162" s="117">
        <v>84.4</v>
      </c>
      <c r="F162" s="117">
        <v>391.1</v>
      </c>
      <c r="G162" s="117">
        <v>0</v>
      </c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</row>
    <row r="163" spans="1:22" ht="18.75" hidden="1" customHeight="1" x14ac:dyDescent="0.4">
      <c r="A163" s="114"/>
      <c r="B163" s="120" t="s">
        <v>81</v>
      </c>
      <c r="C163" s="117"/>
      <c r="D163" s="117"/>
      <c r="E163" s="117"/>
      <c r="F163" s="117"/>
      <c r="G163" s="117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</row>
    <row r="164" spans="1:22" ht="30" hidden="1" customHeight="1" x14ac:dyDescent="0.4">
      <c r="A164" s="114"/>
      <c r="B164" s="118" t="s">
        <v>82</v>
      </c>
      <c r="C164" s="117">
        <v>475.5</v>
      </c>
      <c r="D164" s="117">
        <v>0</v>
      </c>
      <c r="E164" s="117">
        <v>84.4</v>
      </c>
      <c r="F164" s="117">
        <v>391.1</v>
      </c>
      <c r="G164" s="117">
        <v>0</v>
      </c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</row>
    <row r="165" spans="1:22" ht="28.5" hidden="1" customHeight="1" x14ac:dyDescent="0.4">
      <c r="A165" s="114"/>
      <c r="B165" s="120" t="s">
        <v>86</v>
      </c>
      <c r="C165" s="117">
        <v>0</v>
      </c>
      <c r="D165" s="117">
        <v>0</v>
      </c>
      <c r="E165" s="117">
        <v>0</v>
      </c>
      <c r="F165" s="117">
        <v>0</v>
      </c>
      <c r="G165" s="117">
        <v>0</v>
      </c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</row>
    <row r="166" spans="1:22" ht="28.5" hidden="1" customHeight="1" x14ac:dyDescent="0.4">
      <c r="A166" s="114"/>
      <c r="B166" s="120" t="s">
        <v>87</v>
      </c>
      <c r="C166" s="117"/>
      <c r="D166" s="117"/>
      <c r="E166" s="117"/>
      <c r="F166" s="117"/>
      <c r="G166" s="117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</row>
    <row r="167" spans="1:22" ht="31.5" hidden="1" customHeight="1" x14ac:dyDescent="0.4">
      <c r="A167" s="114"/>
      <c r="B167" s="121" t="s">
        <v>82</v>
      </c>
      <c r="C167" s="117">
        <v>0</v>
      </c>
      <c r="D167" s="113"/>
      <c r="E167" s="113"/>
      <c r="F167" s="113">
        <v>0</v>
      </c>
      <c r="G167" s="113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</row>
    <row r="168" spans="1:22" ht="57" hidden="1" customHeight="1" x14ac:dyDescent="0.4">
      <c r="A168" s="114"/>
      <c r="B168" s="124" t="s">
        <v>91</v>
      </c>
      <c r="C168" s="113"/>
      <c r="D168" s="113"/>
      <c r="E168" s="113"/>
      <c r="F168" s="113"/>
      <c r="G168" s="113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</row>
    <row r="169" spans="1:22" ht="18.75" hidden="1" customHeight="1" x14ac:dyDescent="0.4">
      <c r="A169" s="114"/>
      <c r="B169" s="125" t="s">
        <v>133</v>
      </c>
      <c r="C169" s="130">
        <v>69</v>
      </c>
      <c r="D169" s="130"/>
      <c r="E169" s="130"/>
      <c r="F169" s="130">
        <v>69</v>
      </c>
      <c r="G169" s="130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</row>
    <row r="170" spans="1:22" ht="30" hidden="1" customHeight="1" x14ac:dyDescent="0.4">
      <c r="A170" s="114"/>
      <c r="B170" s="125" t="s">
        <v>134</v>
      </c>
      <c r="C170" s="130">
        <v>399</v>
      </c>
      <c r="D170" s="130"/>
      <c r="E170" s="130"/>
      <c r="F170" s="130">
        <v>399</v>
      </c>
      <c r="G170" s="130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</row>
    <row r="171" spans="1:22" ht="30" hidden="1" customHeight="1" x14ac:dyDescent="0.4">
      <c r="A171" s="114"/>
      <c r="B171" s="125" t="s">
        <v>101</v>
      </c>
      <c r="C171" s="130">
        <v>3535.3530000000001</v>
      </c>
      <c r="D171" s="130">
        <v>2800</v>
      </c>
      <c r="E171" s="130">
        <v>700</v>
      </c>
      <c r="F171" s="130">
        <v>35.353000000000002</v>
      </c>
      <c r="G171" s="130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</row>
    <row r="172" spans="1:22" ht="30" hidden="1" customHeight="1" x14ac:dyDescent="0.4">
      <c r="A172" s="114"/>
      <c r="B172" s="125" t="s">
        <v>135</v>
      </c>
      <c r="C172" s="130">
        <v>126.26300000000001</v>
      </c>
      <c r="D172" s="130">
        <v>100</v>
      </c>
      <c r="E172" s="130">
        <v>25</v>
      </c>
      <c r="F172" s="131">
        <v>1.2629999999999999</v>
      </c>
      <c r="G172" s="131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</row>
    <row r="173" spans="1:22" ht="30" hidden="1" customHeight="1" x14ac:dyDescent="0.4">
      <c r="A173" s="114"/>
      <c r="B173" s="125" t="s">
        <v>129</v>
      </c>
      <c r="C173" s="130">
        <v>63.131500000000003</v>
      </c>
      <c r="D173" s="113">
        <v>50</v>
      </c>
      <c r="E173" s="117">
        <v>12.5</v>
      </c>
      <c r="F173" s="117">
        <v>0.63149999999999995</v>
      </c>
      <c r="G173" s="113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</row>
    <row r="174" spans="1:22" ht="32.25" hidden="1" customHeight="1" x14ac:dyDescent="0.4">
      <c r="A174" s="114"/>
      <c r="B174" s="125" t="s">
        <v>128</v>
      </c>
      <c r="C174" s="117">
        <v>63.131500000000003</v>
      </c>
      <c r="D174" s="113">
        <v>50</v>
      </c>
      <c r="E174" s="117">
        <v>12.5</v>
      </c>
      <c r="F174" s="117">
        <v>0.63149999999999995</v>
      </c>
      <c r="G174" s="113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</row>
    <row r="175" spans="1:22" ht="45" hidden="1" customHeight="1" x14ac:dyDescent="0.4">
      <c r="A175" s="114"/>
      <c r="B175" s="125" t="s">
        <v>85</v>
      </c>
      <c r="C175" s="117">
        <v>145.50632000000002</v>
      </c>
      <c r="D175" s="113">
        <v>115.241</v>
      </c>
      <c r="E175" s="117">
        <v>28.81025</v>
      </c>
      <c r="F175" s="117">
        <v>1.4550700000000001</v>
      </c>
      <c r="G175" s="113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</row>
    <row r="176" spans="1:22" ht="18.75" hidden="1" customHeight="1" x14ac:dyDescent="0.4">
      <c r="A176" s="114"/>
      <c r="B176" s="125" t="s">
        <v>100</v>
      </c>
      <c r="C176" s="117">
        <v>12.859850000000002</v>
      </c>
      <c r="D176" s="113">
        <v>10.185</v>
      </c>
      <c r="E176" s="117">
        <v>2.5462500000000001</v>
      </c>
      <c r="F176" s="117">
        <v>0.12859999999999999</v>
      </c>
      <c r="G176" s="113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</row>
    <row r="177" spans="1:22" ht="30" hidden="1" customHeight="1" x14ac:dyDescent="0.4">
      <c r="A177" s="114"/>
      <c r="B177" s="125" t="s">
        <v>136</v>
      </c>
      <c r="C177" s="117">
        <v>30.3</v>
      </c>
      <c r="D177" s="113"/>
      <c r="E177" s="117"/>
      <c r="F177" s="117">
        <v>30.3</v>
      </c>
      <c r="G177" s="113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</row>
    <row r="178" spans="1:22" ht="28.5" hidden="1" customHeight="1" x14ac:dyDescent="0.4">
      <c r="A178" s="114"/>
      <c r="B178" s="127" t="s">
        <v>140</v>
      </c>
      <c r="C178" s="117">
        <v>4192.7475000000004</v>
      </c>
      <c r="D178" s="117">
        <v>2950</v>
      </c>
      <c r="E178" s="117">
        <v>737.5</v>
      </c>
      <c r="F178" s="117">
        <v>505.2475</v>
      </c>
      <c r="G178" s="117">
        <v>0</v>
      </c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</row>
    <row r="179" spans="1:22" ht="28.5" hidden="1" customHeight="1" x14ac:dyDescent="0.4">
      <c r="A179" s="114"/>
      <c r="B179" s="127" t="s">
        <v>139</v>
      </c>
      <c r="C179" s="117">
        <v>221.49767000000003</v>
      </c>
      <c r="D179" s="117">
        <v>175.42599999999999</v>
      </c>
      <c r="E179" s="117">
        <v>43.856499999999997</v>
      </c>
      <c r="F179" s="117">
        <v>2.2151700000000001</v>
      </c>
      <c r="G179" s="117">
        <v>0</v>
      </c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</row>
    <row r="180" spans="1:22" ht="24" hidden="1" customHeight="1" x14ac:dyDescent="0.4">
      <c r="A180" s="114"/>
      <c r="B180" s="127" t="s">
        <v>138</v>
      </c>
      <c r="C180" s="117">
        <v>30.3</v>
      </c>
      <c r="D180" s="117">
        <v>0</v>
      </c>
      <c r="E180" s="117">
        <v>0</v>
      </c>
      <c r="F180" s="117">
        <v>30.3</v>
      </c>
      <c r="G180" s="117">
        <v>0</v>
      </c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</row>
    <row r="181" spans="1:22" ht="42.75" hidden="1" customHeight="1" x14ac:dyDescent="0.4">
      <c r="A181" s="114"/>
      <c r="B181" s="128" t="s">
        <v>137</v>
      </c>
      <c r="C181" s="117">
        <v>4444.5451700000003</v>
      </c>
      <c r="D181" s="117">
        <v>3125.4259999999999</v>
      </c>
      <c r="E181" s="117">
        <v>781.35649999999998</v>
      </c>
      <c r="F181" s="117">
        <v>537.76266999999996</v>
      </c>
      <c r="G181" s="117">
        <v>0</v>
      </c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</row>
    <row r="182" spans="1:22" ht="18.75" hidden="1" customHeight="1" x14ac:dyDescent="0.4">
      <c r="A182" s="114"/>
      <c r="B182" s="134" t="s">
        <v>19</v>
      </c>
      <c r="C182" s="135">
        <v>58409.630859999997</v>
      </c>
      <c r="D182" s="135">
        <v>6250.8519999999999</v>
      </c>
      <c r="E182" s="135">
        <v>1647.11275</v>
      </c>
      <c r="F182" s="135">
        <v>50511.666109999998</v>
      </c>
      <c r="G182" s="135">
        <v>0</v>
      </c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</row>
    <row r="183" spans="1:22" s="66" customFormat="1" ht="31.5" hidden="1" customHeight="1" x14ac:dyDescent="0.4">
      <c r="A183" s="136"/>
      <c r="B183" s="137">
        <v>2020</v>
      </c>
      <c r="C183" s="137"/>
      <c r="D183" s="137"/>
      <c r="E183" s="137"/>
      <c r="F183" s="137"/>
      <c r="G183" s="137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</row>
    <row r="184" spans="1:22" ht="39" hidden="1" customHeight="1" x14ac:dyDescent="0.4">
      <c r="A184" s="114"/>
      <c r="B184" s="116" t="s">
        <v>69</v>
      </c>
      <c r="C184" s="117">
        <v>26133.241000000002</v>
      </c>
      <c r="D184" s="117">
        <v>0</v>
      </c>
      <c r="E184" s="117">
        <v>0</v>
      </c>
      <c r="F184" s="117">
        <v>26133.241000000002</v>
      </c>
      <c r="G184" s="117">
        <v>0</v>
      </c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</row>
    <row r="185" spans="1:22" ht="18.75" hidden="1" customHeight="1" x14ac:dyDescent="0.4">
      <c r="A185" s="114"/>
      <c r="B185" s="116" t="s">
        <v>70</v>
      </c>
      <c r="C185" s="117"/>
      <c r="D185" s="117"/>
      <c r="E185" s="117"/>
      <c r="F185" s="117"/>
      <c r="G185" s="117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</row>
    <row r="186" spans="1:22" ht="30" hidden="1" customHeight="1" x14ac:dyDescent="0.4">
      <c r="A186" s="114"/>
      <c r="B186" s="118" t="s">
        <v>71</v>
      </c>
      <c r="C186" s="117">
        <v>25844.376</v>
      </c>
      <c r="D186" s="113"/>
      <c r="E186" s="113"/>
      <c r="F186" s="113">
        <v>25844.376</v>
      </c>
      <c r="G186" s="113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</row>
    <row r="187" spans="1:22" ht="18.75" hidden="1" customHeight="1" x14ac:dyDescent="0.4">
      <c r="A187" s="114"/>
      <c r="B187" s="118" t="s">
        <v>110</v>
      </c>
      <c r="C187" s="117">
        <v>288.86500000000001</v>
      </c>
      <c r="D187" s="113"/>
      <c r="E187" s="113"/>
      <c r="F187" s="117">
        <v>288.86500000000001</v>
      </c>
      <c r="G187" s="113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</row>
    <row r="188" spans="1:22" ht="18.75" hidden="1" customHeight="1" x14ac:dyDescent="0.4">
      <c r="A188" s="114"/>
      <c r="B188" s="116" t="s">
        <v>109</v>
      </c>
      <c r="C188" s="117">
        <v>63970.79204</v>
      </c>
      <c r="D188" s="117">
        <v>16333.6312</v>
      </c>
      <c r="E188" s="117">
        <v>16795.90753</v>
      </c>
      <c r="F188" s="117">
        <v>30841.253309999996</v>
      </c>
      <c r="G188" s="117">
        <v>0</v>
      </c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</row>
    <row r="189" spans="1:22" ht="18.75" hidden="1" customHeight="1" x14ac:dyDescent="0.4">
      <c r="A189" s="114"/>
      <c r="B189" s="116" t="s">
        <v>72</v>
      </c>
      <c r="C189" s="117"/>
      <c r="D189" s="117"/>
      <c r="E189" s="117"/>
      <c r="F189" s="117"/>
      <c r="G189" s="117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</row>
    <row r="190" spans="1:22" ht="45" hidden="1" customHeight="1" x14ac:dyDescent="0.4">
      <c r="A190" s="114"/>
      <c r="B190" s="118" t="s">
        <v>73</v>
      </c>
      <c r="C190" s="117">
        <v>26882.777999999998</v>
      </c>
      <c r="D190" s="113"/>
      <c r="E190" s="113"/>
      <c r="F190" s="117">
        <v>26882.777999999998</v>
      </c>
      <c r="G190" s="113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</row>
    <row r="191" spans="1:22" ht="27" hidden="1" customHeight="1" x14ac:dyDescent="0.4">
      <c r="A191" s="114"/>
      <c r="B191" s="118" t="s">
        <v>74</v>
      </c>
      <c r="C191" s="117">
        <v>29006.574079999999</v>
      </c>
      <c r="D191" s="117">
        <v>9933.6311999999998</v>
      </c>
      <c r="E191" s="117">
        <v>15195.90753</v>
      </c>
      <c r="F191" s="117">
        <v>3877.0353500000001</v>
      </c>
      <c r="G191" s="113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</row>
    <row r="192" spans="1:22" ht="30" hidden="1" customHeight="1" x14ac:dyDescent="0.4">
      <c r="A192" s="114"/>
      <c r="B192" s="118" t="s">
        <v>131</v>
      </c>
      <c r="C192" s="117">
        <v>7954.5454600000003</v>
      </c>
      <c r="D192" s="113">
        <v>6300</v>
      </c>
      <c r="E192" s="113">
        <v>1575</v>
      </c>
      <c r="F192" s="113">
        <v>79.545460000000006</v>
      </c>
      <c r="G192" s="113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</row>
    <row r="193" spans="1:22" ht="45" hidden="1" customHeight="1" x14ac:dyDescent="0.4">
      <c r="A193" s="114"/>
      <c r="B193" s="118" t="s">
        <v>88</v>
      </c>
      <c r="C193" s="117">
        <v>0</v>
      </c>
      <c r="D193" s="113"/>
      <c r="E193" s="113"/>
      <c r="F193" s="113"/>
      <c r="G193" s="113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</row>
    <row r="194" spans="1:22" ht="30" hidden="1" customHeight="1" x14ac:dyDescent="0.4">
      <c r="A194" s="114"/>
      <c r="B194" s="132" t="s">
        <v>119</v>
      </c>
      <c r="C194" s="117">
        <v>0.63149999999999995</v>
      </c>
      <c r="D194" s="113"/>
      <c r="E194" s="117"/>
      <c r="F194" s="117">
        <v>0.63149999999999995</v>
      </c>
      <c r="G194" s="113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</row>
    <row r="195" spans="1:22" ht="33" hidden="1" customHeight="1" x14ac:dyDescent="0.4">
      <c r="A195" s="114"/>
      <c r="B195" s="132" t="s">
        <v>132</v>
      </c>
      <c r="C195" s="117">
        <v>126.26300000000001</v>
      </c>
      <c r="D195" s="113">
        <v>100</v>
      </c>
      <c r="E195" s="117">
        <v>25</v>
      </c>
      <c r="F195" s="117">
        <v>1.2629999999999999</v>
      </c>
      <c r="G195" s="113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</row>
    <row r="196" spans="1:22" ht="18.75" hidden="1" customHeight="1" x14ac:dyDescent="0.4">
      <c r="A196" s="114"/>
      <c r="B196" s="120" t="s">
        <v>76</v>
      </c>
      <c r="C196" s="117">
        <v>12044.81803</v>
      </c>
      <c r="D196" s="117">
        <v>269.98487</v>
      </c>
      <c r="E196" s="117">
        <v>67.496219999999994</v>
      </c>
      <c r="F196" s="117">
        <v>11707.336940000001</v>
      </c>
      <c r="G196" s="117">
        <v>0</v>
      </c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</row>
    <row r="197" spans="1:22" ht="18.75" hidden="1" customHeight="1" x14ac:dyDescent="0.4">
      <c r="A197" s="114"/>
      <c r="B197" s="120" t="s">
        <v>77</v>
      </c>
      <c r="C197" s="117"/>
      <c r="D197" s="117"/>
      <c r="E197" s="117"/>
      <c r="F197" s="117"/>
      <c r="G197" s="117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</row>
    <row r="198" spans="1:22" ht="39.75" hidden="1" customHeight="1" x14ac:dyDescent="0.4">
      <c r="A198" s="114"/>
      <c r="B198" s="118" t="s">
        <v>78</v>
      </c>
      <c r="C198" s="117">
        <v>11643.800000000001</v>
      </c>
      <c r="D198" s="113"/>
      <c r="E198" s="113"/>
      <c r="F198" s="113">
        <v>11643.800000000001</v>
      </c>
      <c r="G198" s="113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</row>
    <row r="199" spans="1:22" ht="60" hidden="1" customHeight="1" x14ac:dyDescent="0.4">
      <c r="A199" s="114"/>
      <c r="B199" s="118" t="s">
        <v>79</v>
      </c>
      <c r="C199" s="117">
        <v>151.49605</v>
      </c>
      <c r="D199" s="117">
        <v>119.98487</v>
      </c>
      <c r="E199" s="117">
        <v>29.996220000000001</v>
      </c>
      <c r="F199" s="117">
        <v>1.5149600000000001</v>
      </c>
      <c r="G199" s="113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</row>
    <row r="200" spans="1:22" ht="33.75" hidden="1" customHeight="1" x14ac:dyDescent="0.4">
      <c r="A200" s="114"/>
      <c r="B200" s="118" t="s">
        <v>89</v>
      </c>
      <c r="C200" s="117">
        <v>0.12786</v>
      </c>
      <c r="D200" s="113"/>
      <c r="E200" s="113"/>
      <c r="F200" s="117">
        <v>0.12786</v>
      </c>
      <c r="G200" s="117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</row>
    <row r="201" spans="1:22" ht="33.75" hidden="1" customHeight="1" x14ac:dyDescent="0.4">
      <c r="A201" s="114"/>
      <c r="B201" s="118" t="s">
        <v>90</v>
      </c>
      <c r="C201" s="117">
        <v>60</v>
      </c>
      <c r="D201" s="113"/>
      <c r="E201" s="113"/>
      <c r="F201" s="113">
        <v>60</v>
      </c>
      <c r="G201" s="117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</row>
    <row r="202" spans="1:22" ht="33.75" hidden="1" customHeight="1" x14ac:dyDescent="0.4">
      <c r="A202" s="114"/>
      <c r="B202" s="132" t="s">
        <v>118</v>
      </c>
      <c r="C202" s="117">
        <v>63.131500000000003</v>
      </c>
      <c r="D202" s="113">
        <v>50</v>
      </c>
      <c r="E202" s="113">
        <v>12.5</v>
      </c>
      <c r="F202" s="117">
        <v>0.63149999999999995</v>
      </c>
      <c r="G202" s="117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</row>
    <row r="203" spans="1:22" ht="33.75" hidden="1" customHeight="1" x14ac:dyDescent="0.4">
      <c r="A203" s="114"/>
      <c r="B203" s="132" t="s">
        <v>141</v>
      </c>
      <c r="C203" s="117">
        <v>126.26262</v>
      </c>
      <c r="D203" s="113">
        <v>100</v>
      </c>
      <c r="E203" s="113">
        <v>25</v>
      </c>
      <c r="F203" s="117">
        <v>1.2626200000000001</v>
      </c>
      <c r="G203" s="117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</row>
    <row r="204" spans="1:22" ht="18.75" hidden="1" customHeight="1" x14ac:dyDescent="0.4">
      <c r="A204" s="114"/>
      <c r="B204" s="120" t="s">
        <v>80</v>
      </c>
      <c r="C204" s="117">
        <v>490.5</v>
      </c>
      <c r="D204" s="117">
        <v>0</v>
      </c>
      <c r="E204" s="117">
        <v>107.1</v>
      </c>
      <c r="F204" s="117">
        <v>383.4</v>
      </c>
      <c r="G204" s="117">
        <v>0</v>
      </c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</row>
    <row r="205" spans="1:22" ht="18.75" hidden="1" customHeight="1" x14ac:dyDescent="0.4">
      <c r="A205" s="114"/>
      <c r="B205" s="120" t="s">
        <v>81</v>
      </c>
      <c r="C205" s="117"/>
      <c r="D205" s="117"/>
      <c r="E205" s="117"/>
      <c r="F205" s="117"/>
      <c r="G205" s="117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</row>
    <row r="206" spans="1:22" ht="30" hidden="1" customHeight="1" x14ac:dyDescent="0.4">
      <c r="A206" s="114"/>
      <c r="B206" s="118" t="s">
        <v>82</v>
      </c>
      <c r="C206" s="117">
        <v>490.5</v>
      </c>
      <c r="D206" s="117">
        <v>0</v>
      </c>
      <c r="E206" s="117">
        <v>107.1</v>
      </c>
      <c r="F206" s="117">
        <v>383.4</v>
      </c>
      <c r="G206" s="117">
        <v>0</v>
      </c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</row>
    <row r="207" spans="1:22" ht="28.5" hidden="1" customHeight="1" x14ac:dyDescent="0.4">
      <c r="A207" s="114"/>
      <c r="B207" s="120" t="s">
        <v>86</v>
      </c>
      <c r="C207" s="117">
        <v>0</v>
      </c>
      <c r="D207" s="117">
        <v>0</v>
      </c>
      <c r="E207" s="117">
        <v>0</v>
      </c>
      <c r="F207" s="117">
        <v>0</v>
      </c>
      <c r="G207" s="117">
        <v>0</v>
      </c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</row>
    <row r="208" spans="1:22" ht="28.5" hidden="1" customHeight="1" x14ac:dyDescent="0.4">
      <c r="A208" s="114"/>
      <c r="B208" s="120" t="s">
        <v>87</v>
      </c>
      <c r="C208" s="117"/>
      <c r="D208" s="117"/>
      <c r="E208" s="117"/>
      <c r="F208" s="117"/>
      <c r="G208" s="117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</row>
    <row r="209" spans="1:22" ht="31.5" hidden="1" customHeight="1" x14ac:dyDescent="0.4">
      <c r="A209" s="114"/>
      <c r="B209" s="121" t="s">
        <v>82</v>
      </c>
      <c r="C209" s="117">
        <v>0</v>
      </c>
      <c r="D209" s="113"/>
      <c r="E209" s="113"/>
      <c r="F209" s="113">
        <v>0</v>
      </c>
      <c r="G209" s="113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</row>
    <row r="210" spans="1:22" ht="57" hidden="1" customHeight="1" x14ac:dyDescent="0.4">
      <c r="A210" s="114"/>
      <c r="B210" s="124" t="s">
        <v>91</v>
      </c>
      <c r="C210" s="113"/>
      <c r="D210" s="113"/>
      <c r="E210" s="113"/>
      <c r="F210" s="113"/>
      <c r="G210" s="113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</row>
    <row r="211" spans="1:22" ht="38.25" hidden="1" customHeight="1" x14ac:dyDescent="0.4">
      <c r="A211" s="114"/>
      <c r="B211" s="125" t="s">
        <v>142</v>
      </c>
      <c r="C211" s="130">
        <v>55</v>
      </c>
      <c r="D211" s="130"/>
      <c r="E211" s="130"/>
      <c r="F211" s="130">
        <v>55</v>
      </c>
      <c r="G211" s="130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</row>
    <row r="212" spans="1:22" ht="30" hidden="1" customHeight="1" x14ac:dyDescent="0.4">
      <c r="A212" s="114"/>
      <c r="B212" s="125" t="s">
        <v>154</v>
      </c>
      <c r="C212" s="130">
        <v>75</v>
      </c>
      <c r="D212" s="130"/>
      <c r="E212" s="130"/>
      <c r="F212" s="130">
        <v>75</v>
      </c>
      <c r="G212" s="130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</row>
    <row r="213" spans="1:22" ht="30" hidden="1" customHeight="1" x14ac:dyDescent="0.4">
      <c r="A213" s="114"/>
      <c r="B213" s="125" t="s">
        <v>101</v>
      </c>
      <c r="C213" s="130">
        <v>7954.5454600000003</v>
      </c>
      <c r="D213" s="130">
        <v>6300</v>
      </c>
      <c r="E213" s="130">
        <v>1575</v>
      </c>
      <c r="F213" s="130">
        <v>79.545460000000006</v>
      </c>
      <c r="G213" s="130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</row>
    <row r="214" spans="1:22" ht="30" hidden="1" customHeight="1" x14ac:dyDescent="0.4">
      <c r="A214" s="114"/>
      <c r="B214" s="125" t="s">
        <v>135</v>
      </c>
      <c r="C214" s="130">
        <v>126.26300000000001</v>
      </c>
      <c r="D214" s="130">
        <v>100</v>
      </c>
      <c r="E214" s="130">
        <v>25</v>
      </c>
      <c r="F214" s="131">
        <v>1.2629999999999999</v>
      </c>
      <c r="G214" s="131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</row>
    <row r="215" spans="1:22" ht="30" hidden="1" customHeight="1" x14ac:dyDescent="0.4">
      <c r="A215" s="114"/>
      <c r="B215" s="125" t="s">
        <v>129</v>
      </c>
      <c r="C215" s="130">
        <v>0</v>
      </c>
      <c r="D215" s="113"/>
      <c r="E215" s="117"/>
      <c r="F215" s="117"/>
      <c r="G215" s="113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</row>
    <row r="216" spans="1:22" ht="30" hidden="1" customHeight="1" x14ac:dyDescent="0.4">
      <c r="A216" s="114"/>
      <c r="B216" s="125" t="s">
        <v>135</v>
      </c>
      <c r="C216" s="130">
        <v>0</v>
      </c>
      <c r="D216" s="113"/>
      <c r="E216" s="117"/>
      <c r="F216" s="117"/>
      <c r="G216" s="113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</row>
    <row r="217" spans="1:22" ht="18.75" hidden="1" customHeight="1" x14ac:dyDescent="0.4">
      <c r="A217" s="114"/>
      <c r="B217" s="125" t="s">
        <v>143</v>
      </c>
      <c r="C217" s="130">
        <v>83.949999999999989</v>
      </c>
      <c r="D217" s="113"/>
      <c r="E217" s="117"/>
      <c r="F217" s="117">
        <v>83.949999999999989</v>
      </c>
      <c r="G217" s="113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</row>
    <row r="218" spans="1:22" ht="30" hidden="1" customHeight="1" x14ac:dyDescent="0.4">
      <c r="A218" s="114"/>
      <c r="B218" s="125" t="s">
        <v>144</v>
      </c>
      <c r="C218" s="130">
        <v>160</v>
      </c>
      <c r="D218" s="113"/>
      <c r="E218" s="117"/>
      <c r="F218" s="117">
        <v>160</v>
      </c>
      <c r="G218" s="113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</row>
    <row r="219" spans="1:22" ht="18.75" hidden="1" customHeight="1" x14ac:dyDescent="0.4">
      <c r="A219" s="114"/>
      <c r="B219" s="125" t="s">
        <v>145</v>
      </c>
      <c r="C219" s="130">
        <v>132</v>
      </c>
      <c r="D219" s="113"/>
      <c r="E219" s="117"/>
      <c r="F219" s="117">
        <v>132</v>
      </c>
      <c r="G219" s="113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</row>
    <row r="220" spans="1:22" ht="18.75" hidden="1" customHeight="1" x14ac:dyDescent="0.4">
      <c r="A220" s="114"/>
      <c r="B220" s="125" t="s">
        <v>146</v>
      </c>
      <c r="C220" s="130">
        <v>521.298</v>
      </c>
      <c r="D220" s="113"/>
      <c r="E220" s="117"/>
      <c r="F220" s="117">
        <v>521.298</v>
      </c>
      <c r="G220" s="113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</row>
    <row r="221" spans="1:22" ht="30" hidden="1" customHeight="1" x14ac:dyDescent="0.4">
      <c r="A221" s="114"/>
      <c r="B221" s="125" t="s">
        <v>147</v>
      </c>
      <c r="C221" s="130">
        <v>165</v>
      </c>
      <c r="D221" s="113"/>
      <c r="E221" s="117"/>
      <c r="F221" s="117">
        <v>165</v>
      </c>
      <c r="G221" s="113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</row>
    <row r="222" spans="1:22" ht="30" hidden="1" customHeight="1" x14ac:dyDescent="0.4">
      <c r="A222" s="114"/>
      <c r="B222" s="125" t="s">
        <v>148</v>
      </c>
      <c r="C222" s="130">
        <v>35</v>
      </c>
      <c r="D222" s="113"/>
      <c r="E222" s="117"/>
      <c r="F222" s="117">
        <v>35</v>
      </c>
      <c r="G222" s="113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</row>
    <row r="223" spans="1:22" ht="30" hidden="1" customHeight="1" x14ac:dyDescent="0.4">
      <c r="A223" s="114"/>
      <c r="B223" s="125" t="s">
        <v>149</v>
      </c>
      <c r="C223" s="130">
        <v>270</v>
      </c>
      <c r="D223" s="113"/>
      <c r="E223" s="117"/>
      <c r="F223" s="117">
        <v>270</v>
      </c>
      <c r="G223" s="113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</row>
    <row r="224" spans="1:22" ht="30" hidden="1" customHeight="1" x14ac:dyDescent="0.4">
      <c r="A224" s="114"/>
      <c r="B224" s="125" t="s">
        <v>150</v>
      </c>
      <c r="C224" s="130">
        <v>67</v>
      </c>
      <c r="D224" s="113"/>
      <c r="E224" s="117"/>
      <c r="F224" s="117">
        <v>67</v>
      </c>
      <c r="G224" s="113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</row>
    <row r="225" spans="1:22" ht="30" hidden="1" customHeight="1" x14ac:dyDescent="0.4">
      <c r="A225" s="114"/>
      <c r="B225" s="125" t="s">
        <v>151</v>
      </c>
      <c r="C225" s="130">
        <v>419</v>
      </c>
      <c r="D225" s="113"/>
      <c r="E225" s="117"/>
      <c r="F225" s="117">
        <v>419</v>
      </c>
      <c r="G225" s="113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</row>
    <row r="226" spans="1:22" ht="30" hidden="1" customHeight="1" x14ac:dyDescent="0.4">
      <c r="A226" s="114"/>
      <c r="B226" s="125" t="s">
        <v>152</v>
      </c>
      <c r="C226" s="130">
        <v>35.5</v>
      </c>
      <c r="D226" s="113"/>
      <c r="E226" s="117"/>
      <c r="F226" s="117">
        <v>35.5</v>
      </c>
      <c r="G226" s="113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</row>
    <row r="227" spans="1:22" ht="18.75" hidden="1" customHeight="1" x14ac:dyDescent="0.4">
      <c r="A227" s="114"/>
      <c r="B227" s="125" t="s">
        <v>153</v>
      </c>
      <c r="C227" s="130">
        <v>26988.484999999997</v>
      </c>
      <c r="D227" s="113">
        <v>9933.6301199999998</v>
      </c>
      <c r="E227" s="117">
        <v>15195.90753</v>
      </c>
      <c r="F227" s="117">
        <v>1858.9473499999999</v>
      </c>
      <c r="G227" s="113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</row>
    <row r="228" spans="1:22" ht="30" hidden="1" customHeight="1" x14ac:dyDescent="0.4">
      <c r="A228" s="114"/>
      <c r="B228" s="125" t="s">
        <v>156</v>
      </c>
      <c r="C228" s="117">
        <v>126.26262</v>
      </c>
      <c r="D228" s="113">
        <v>100</v>
      </c>
      <c r="E228" s="117">
        <v>25</v>
      </c>
      <c r="F228" s="117">
        <v>1.2626200000000001</v>
      </c>
      <c r="G228" s="113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</row>
    <row r="229" spans="1:22" ht="32.25" hidden="1" customHeight="1" x14ac:dyDescent="0.4">
      <c r="A229" s="114"/>
      <c r="B229" s="125" t="s">
        <v>128</v>
      </c>
      <c r="C229" s="117">
        <v>63.131500000000003</v>
      </c>
      <c r="D229" s="113">
        <v>50</v>
      </c>
      <c r="E229" s="117">
        <v>12.5</v>
      </c>
      <c r="F229" s="117">
        <v>0.63149999999999995</v>
      </c>
      <c r="G229" s="113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</row>
    <row r="230" spans="1:22" ht="45" hidden="1" customHeight="1" x14ac:dyDescent="0.4">
      <c r="A230" s="114"/>
      <c r="B230" s="125" t="s">
        <v>85</v>
      </c>
      <c r="C230" s="117">
        <v>151.49605</v>
      </c>
      <c r="D230" s="113">
        <v>119.98487</v>
      </c>
      <c r="E230" s="117">
        <v>29.996220000000001</v>
      </c>
      <c r="F230" s="117">
        <v>1.5149600000000001</v>
      </c>
      <c r="G230" s="113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</row>
    <row r="231" spans="1:22" ht="18.75" hidden="1" customHeight="1" x14ac:dyDescent="0.4">
      <c r="A231" s="114"/>
      <c r="B231" s="125" t="s">
        <v>100</v>
      </c>
      <c r="C231" s="117">
        <v>0</v>
      </c>
      <c r="D231" s="113"/>
      <c r="E231" s="117"/>
      <c r="F231" s="117"/>
      <c r="G231" s="113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</row>
    <row r="232" spans="1:22" ht="30" hidden="1" customHeight="1" x14ac:dyDescent="0.4">
      <c r="A232" s="114"/>
      <c r="B232" s="125" t="s">
        <v>157</v>
      </c>
      <c r="C232" s="117">
        <v>60</v>
      </c>
      <c r="D232" s="113"/>
      <c r="E232" s="117"/>
      <c r="F232" s="117">
        <v>60</v>
      </c>
      <c r="G232" s="113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</row>
    <row r="233" spans="1:22" ht="30" hidden="1" customHeight="1" x14ac:dyDescent="0.4">
      <c r="A233" s="114"/>
      <c r="B233" s="125" t="s">
        <v>136</v>
      </c>
      <c r="C233" s="117">
        <v>288.86500000000001</v>
      </c>
      <c r="D233" s="113"/>
      <c r="E233" s="117"/>
      <c r="F233" s="117">
        <v>288.86500000000001</v>
      </c>
      <c r="G233" s="113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</row>
    <row r="234" spans="1:22" ht="28.5" hidden="1" customHeight="1" x14ac:dyDescent="0.4">
      <c r="A234" s="114"/>
      <c r="B234" s="127" t="s">
        <v>155</v>
      </c>
      <c r="C234" s="117">
        <v>37088.04146</v>
      </c>
      <c r="D234" s="117">
        <v>16333.63012</v>
      </c>
      <c r="E234" s="117">
        <v>16795.90753</v>
      </c>
      <c r="F234" s="117">
        <v>3958.5038099999997</v>
      </c>
      <c r="G234" s="117">
        <v>0</v>
      </c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</row>
    <row r="235" spans="1:22" ht="28.5" hidden="1" customHeight="1" x14ac:dyDescent="0.4">
      <c r="A235" s="114"/>
      <c r="B235" s="127" t="s">
        <v>160</v>
      </c>
      <c r="C235" s="117">
        <v>400.89017000000001</v>
      </c>
      <c r="D235" s="117">
        <v>269.98487</v>
      </c>
      <c r="E235" s="117">
        <v>67.496219999999994</v>
      </c>
      <c r="F235" s="117">
        <v>63.409080000000003</v>
      </c>
      <c r="G235" s="117">
        <v>0</v>
      </c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</row>
    <row r="236" spans="1:22" ht="24" hidden="1" customHeight="1" x14ac:dyDescent="0.4">
      <c r="A236" s="114"/>
      <c r="B236" s="127" t="s">
        <v>158</v>
      </c>
      <c r="C236" s="117">
        <v>288.86500000000001</v>
      </c>
      <c r="D236" s="117">
        <v>0</v>
      </c>
      <c r="E236" s="117">
        <v>0</v>
      </c>
      <c r="F236" s="117">
        <v>288.86500000000001</v>
      </c>
      <c r="G236" s="117">
        <v>0</v>
      </c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</row>
    <row r="237" spans="1:22" ht="42.75" hidden="1" customHeight="1" x14ac:dyDescent="0.4">
      <c r="A237" s="114"/>
      <c r="B237" s="128" t="s">
        <v>159</v>
      </c>
      <c r="C237" s="117">
        <v>37777.796629999997</v>
      </c>
      <c r="D237" s="117">
        <v>16603.614989999998</v>
      </c>
      <c r="E237" s="117">
        <v>16863.403750000001</v>
      </c>
      <c r="F237" s="117">
        <v>4310.7778899999994</v>
      </c>
      <c r="G237" s="117">
        <v>0</v>
      </c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</row>
    <row r="238" spans="1:22" ht="27.75" x14ac:dyDescent="0.4">
      <c r="A238" s="138"/>
      <c r="B238" s="137">
        <v>2022</v>
      </c>
      <c r="C238" s="137"/>
      <c r="D238" s="137"/>
      <c r="E238" s="137"/>
      <c r="F238" s="137"/>
      <c r="G238" s="137"/>
      <c r="H238" s="137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</row>
    <row r="239" spans="1:22" ht="40.5" customHeight="1" x14ac:dyDescent="0.4">
      <c r="A239" s="69" t="s">
        <v>202</v>
      </c>
      <c r="B239" s="139"/>
      <c r="C239" s="139"/>
      <c r="D239" s="139"/>
      <c r="E239" s="139"/>
      <c r="F239" s="139"/>
      <c r="G239" s="139"/>
      <c r="H239" s="140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</row>
    <row r="240" spans="1:22" ht="54" x14ac:dyDescent="0.4">
      <c r="A240" s="141" t="s">
        <v>201</v>
      </c>
      <c r="B240" s="142" t="s">
        <v>172</v>
      </c>
      <c r="C240" s="143">
        <f>D240+E240+F240</f>
        <v>6827.9</v>
      </c>
      <c r="D240" s="143">
        <v>0</v>
      </c>
      <c r="E240" s="143">
        <v>0</v>
      </c>
      <c r="F240" s="143">
        <v>6827.9</v>
      </c>
      <c r="G240" s="143">
        <v>0</v>
      </c>
      <c r="H240" s="144"/>
      <c r="I240" s="145"/>
      <c r="J240" s="145"/>
      <c r="K240" s="145"/>
      <c r="L240" s="145"/>
      <c r="M240" s="145"/>
      <c r="N240" s="95"/>
      <c r="O240" s="95"/>
      <c r="P240" s="95"/>
      <c r="Q240" s="95"/>
      <c r="R240" s="95"/>
      <c r="S240" s="95"/>
      <c r="T240" s="95"/>
      <c r="U240" s="95"/>
      <c r="V240" s="95"/>
    </row>
    <row r="241" spans="1:22" s="68" customFormat="1" ht="87" customHeight="1" x14ac:dyDescent="0.4">
      <c r="A241" s="92" t="s">
        <v>203</v>
      </c>
      <c r="B241" s="91"/>
      <c r="C241" s="91"/>
      <c r="D241" s="91"/>
      <c r="E241" s="91"/>
      <c r="F241" s="91"/>
      <c r="G241" s="91"/>
      <c r="H241" s="93"/>
      <c r="I241" s="102"/>
      <c r="J241" s="102"/>
      <c r="K241" s="102"/>
      <c r="L241" s="102"/>
      <c r="M241" s="102"/>
      <c r="N241" s="146"/>
      <c r="O241" s="146"/>
      <c r="P241" s="146"/>
      <c r="Q241" s="146"/>
      <c r="R241" s="146"/>
      <c r="S241" s="146"/>
      <c r="T241" s="146"/>
      <c r="U241" s="146"/>
      <c r="V241" s="146"/>
    </row>
    <row r="242" spans="1:22" ht="54" x14ac:dyDescent="0.4">
      <c r="A242" s="141" t="s">
        <v>204</v>
      </c>
      <c r="B242" s="142" t="s">
        <v>173</v>
      </c>
      <c r="C242" s="143">
        <f t="shared" ref="C242:C255" si="0">D242+E242+F242</f>
        <v>1429.79216</v>
      </c>
      <c r="D242" s="143">
        <v>0</v>
      </c>
      <c r="E242" s="143">
        <v>0</v>
      </c>
      <c r="F242" s="143">
        <v>1429.79216</v>
      </c>
      <c r="G242" s="143">
        <v>0</v>
      </c>
      <c r="H242" s="144"/>
      <c r="I242" s="145"/>
      <c r="J242" s="145"/>
      <c r="K242" s="145"/>
      <c r="L242" s="145"/>
      <c r="M242" s="145"/>
      <c r="N242" s="95"/>
      <c r="O242" s="95"/>
      <c r="P242" s="95"/>
      <c r="Q242" s="95"/>
      <c r="R242" s="95"/>
      <c r="S242" s="95"/>
      <c r="T242" s="95"/>
      <c r="U242" s="95"/>
      <c r="V242" s="95"/>
    </row>
    <row r="243" spans="1:22" ht="54" x14ac:dyDescent="0.4">
      <c r="A243" s="141" t="s">
        <v>205</v>
      </c>
      <c r="B243" s="142" t="s">
        <v>181</v>
      </c>
      <c r="C243" s="143">
        <f t="shared" si="0"/>
        <v>25980.382000000001</v>
      </c>
      <c r="D243" s="143">
        <v>25720.57719</v>
      </c>
      <c r="E243" s="143">
        <v>0</v>
      </c>
      <c r="F243" s="143">
        <v>259.80480999999997</v>
      </c>
      <c r="G243" s="143">
        <v>0</v>
      </c>
      <c r="H243" s="147">
        <v>1.458</v>
      </c>
      <c r="I243" s="145"/>
      <c r="J243" s="145"/>
      <c r="K243" s="145"/>
      <c r="L243" s="145"/>
      <c r="M243" s="145"/>
      <c r="N243" s="95"/>
      <c r="O243" s="95"/>
      <c r="P243" s="95"/>
      <c r="Q243" s="95"/>
      <c r="R243" s="95"/>
      <c r="S243" s="95"/>
      <c r="T243" s="95"/>
      <c r="U243" s="95"/>
      <c r="V243" s="95"/>
    </row>
    <row r="244" spans="1:22" ht="50.25" customHeight="1" x14ac:dyDescent="0.4">
      <c r="A244" s="141" t="s">
        <v>206</v>
      </c>
      <c r="B244" s="142" t="s">
        <v>182</v>
      </c>
      <c r="C244" s="143">
        <f t="shared" si="0"/>
        <v>11436.52</v>
      </c>
      <c r="D244" s="143">
        <v>11322.15436</v>
      </c>
      <c r="E244" s="143">
        <v>0</v>
      </c>
      <c r="F244" s="143">
        <v>114.36564</v>
      </c>
      <c r="G244" s="143">
        <v>0</v>
      </c>
      <c r="H244" s="148">
        <v>1.5820000000000001</v>
      </c>
      <c r="I244" s="145"/>
      <c r="J244" s="145"/>
      <c r="K244" s="145"/>
      <c r="L244" s="145"/>
      <c r="M244" s="145"/>
      <c r="N244" s="95"/>
      <c r="O244" s="95"/>
      <c r="P244" s="95"/>
      <c r="Q244" s="95"/>
      <c r="R244" s="95"/>
      <c r="S244" s="95"/>
      <c r="T244" s="95"/>
      <c r="U244" s="95"/>
      <c r="V244" s="95"/>
    </row>
    <row r="245" spans="1:22" ht="81" x14ac:dyDescent="0.4">
      <c r="A245" s="141" t="s">
        <v>207</v>
      </c>
      <c r="B245" s="142" t="s">
        <v>183</v>
      </c>
      <c r="C245" s="143">
        <f t="shared" si="0"/>
        <v>5671.9629400000003</v>
      </c>
      <c r="D245" s="143">
        <v>5615.2430899999999</v>
      </c>
      <c r="E245" s="143">
        <v>0</v>
      </c>
      <c r="F245" s="143">
        <v>56.719850000000001</v>
      </c>
      <c r="G245" s="143">
        <v>0</v>
      </c>
      <c r="H245" s="149" t="s">
        <v>174</v>
      </c>
      <c r="I245" s="145"/>
      <c r="J245" s="145"/>
      <c r="K245" s="145"/>
      <c r="L245" s="145"/>
      <c r="M245" s="145"/>
      <c r="N245" s="95"/>
      <c r="O245" s="95"/>
      <c r="P245" s="95"/>
      <c r="Q245" s="95"/>
      <c r="R245" s="95"/>
      <c r="S245" s="95"/>
      <c r="T245" s="95"/>
      <c r="U245" s="95"/>
      <c r="V245" s="95"/>
    </row>
    <row r="246" spans="1:22" ht="54" x14ac:dyDescent="0.4">
      <c r="A246" s="141" t="s">
        <v>208</v>
      </c>
      <c r="B246" s="142" t="s">
        <v>184</v>
      </c>
      <c r="C246" s="143">
        <f t="shared" si="0"/>
        <v>5521.9356000000007</v>
      </c>
      <c r="D246" s="143">
        <v>4697.0548200000003</v>
      </c>
      <c r="E246" s="143">
        <v>0</v>
      </c>
      <c r="F246" s="143">
        <v>824.88077999999996</v>
      </c>
      <c r="G246" s="143">
        <v>0</v>
      </c>
      <c r="H246" s="149">
        <v>0.49</v>
      </c>
      <c r="I246" s="145"/>
      <c r="J246" s="145"/>
      <c r="K246" s="145"/>
      <c r="L246" s="145"/>
      <c r="M246" s="145"/>
      <c r="N246" s="95"/>
      <c r="O246" s="95"/>
      <c r="P246" s="95"/>
      <c r="Q246" s="95"/>
      <c r="R246" s="95"/>
      <c r="S246" s="95"/>
      <c r="T246" s="95"/>
      <c r="U246" s="95"/>
      <c r="V246" s="95"/>
    </row>
    <row r="247" spans="1:22" ht="54" x14ac:dyDescent="0.4">
      <c r="A247" s="141" t="s">
        <v>209</v>
      </c>
      <c r="B247" s="142" t="s">
        <v>185</v>
      </c>
      <c r="C247" s="143">
        <f t="shared" si="0"/>
        <v>4892.2359999999999</v>
      </c>
      <c r="D247" s="143">
        <v>3977.6611499999999</v>
      </c>
      <c r="E247" s="143">
        <v>0</v>
      </c>
      <c r="F247" s="143">
        <v>914.57484999999997</v>
      </c>
      <c r="G247" s="143">
        <v>0</v>
      </c>
      <c r="H247" s="149">
        <v>0.42899999999999999</v>
      </c>
      <c r="I247" s="145"/>
      <c r="J247" s="145"/>
      <c r="K247" s="145"/>
      <c r="L247" s="145"/>
      <c r="M247" s="145"/>
      <c r="N247" s="95"/>
      <c r="O247" s="95"/>
      <c r="P247" s="95"/>
      <c r="Q247" s="95"/>
      <c r="R247" s="95"/>
      <c r="S247" s="95"/>
      <c r="T247" s="95"/>
      <c r="U247" s="95"/>
      <c r="V247" s="95"/>
    </row>
    <row r="248" spans="1:22" ht="27.75" x14ac:dyDescent="0.4">
      <c r="A248" s="141" t="s">
        <v>210</v>
      </c>
      <c r="B248" s="142" t="s">
        <v>175</v>
      </c>
      <c r="C248" s="143">
        <f t="shared" si="0"/>
        <v>1190.8534</v>
      </c>
      <c r="D248" s="143">
        <v>0</v>
      </c>
      <c r="E248" s="143">
        <v>0</v>
      </c>
      <c r="F248" s="143">
        <v>1190.8534</v>
      </c>
      <c r="G248" s="143">
        <v>0</v>
      </c>
      <c r="H248" s="149">
        <v>0</v>
      </c>
      <c r="I248" s="145"/>
      <c r="J248" s="145"/>
      <c r="K248" s="145"/>
      <c r="L248" s="145"/>
      <c r="M248" s="145"/>
      <c r="N248" s="95"/>
      <c r="O248" s="95"/>
      <c r="P248" s="95"/>
      <c r="Q248" s="95"/>
      <c r="R248" s="95"/>
      <c r="S248" s="95"/>
      <c r="T248" s="95"/>
      <c r="U248" s="95"/>
      <c r="V248" s="95"/>
    </row>
    <row r="249" spans="1:22" ht="27.75" x14ac:dyDescent="0.4">
      <c r="A249" s="141" t="s">
        <v>211</v>
      </c>
      <c r="B249" s="142" t="s">
        <v>177</v>
      </c>
      <c r="C249" s="143">
        <f t="shared" si="0"/>
        <v>315.70999999999998</v>
      </c>
      <c r="D249" s="143">
        <v>0</v>
      </c>
      <c r="E249" s="143">
        <v>0</v>
      </c>
      <c r="F249" s="143">
        <v>315.70999999999998</v>
      </c>
      <c r="G249" s="143">
        <v>0</v>
      </c>
      <c r="H249" s="149">
        <v>0</v>
      </c>
      <c r="I249" s="145"/>
      <c r="J249" s="145"/>
      <c r="K249" s="145"/>
      <c r="L249" s="145"/>
      <c r="M249" s="145"/>
      <c r="N249" s="95"/>
      <c r="O249" s="95"/>
      <c r="P249" s="95"/>
      <c r="Q249" s="95"/>
      <c r="R249" s="95"/>
      <c r="S249" s="95"/>
      <c r="T249" s="95"/>
      <c r="U249" s="95"/>
      <c r="V249" s="95"/>
    </row>
    <row r="250" spans="1:22" ht="40.5" customHeight="1" x14ac:dyDescent="0.4">
      <c r="A250" s="141" t="s">
        <v>212</v>
      </c>
      <c r="B250" s="142" t="s">
        <v>186</v>
      </c>
      <c r="C250" s="143">
        <f t="shared" si="0"/>
        <v>64.900000000000006</v>
      </c>
      <c r="D250" s="143">
        <v>0</v>
      </c>
      <c r="E250" s="143">
        <v>0</v>
      </c>
      <c r="F250" s="143">
        <v>64.900000000000006</v>
      </c>
      <c r="G250" s="143">
        <v>0</v>
      </c>
      <c r="H250" s="149">
        <v>0</v>
      </c>
      <c r="I250" s="145"/>
      <c r="J250" s="145"/>
      <c r="K250" s="145"/>
      <c r="L250" s="145"/>
      <c r="M250" s="145"/>
      <c r="N250" s="95"/>
      <c r="O250" s="95"/>
      <c r="P250" s="95"/>
      <c r="Q250" s="95"/>
      <c r="R250" s="95"/>
      <c r="S250" s="95"/>
      <c r="T250" s="95"/>
      <c r="U250" s="95"/>
      <c r="V250" s="95"/>
    </row>
    <row r="251" spans="1:22" ht="49.5" customHeight="1" x14ac:dyDescent="0.4">
      <c r="A251" s="141" t="s">
        <v>213</v>
      </c>
      <c r="B251" s="142" t="s">
        <v>187</v>
      </c>
      <c r="C251" s="143">
        <f t="shared" si="0"/>
        <v>59.7</v>
      </c>
      <c r="D251" s="143">
        <v>0</v>
      </c>
      <c r="E251" s="143">
        <v>0</v>
      </c>
      <c r="F251" s="143">
        <v>59.7</v>
      </c>
      <c r="G251" s="143">
        <v>0</v>
      </c>
      <c r="H251" s="149">
        <v>0</v>
      </c>
      <c r="I251" s="145"/>
      <c r="J251" s="145"/>
      <c r="K251" s="145"/>
      <c r="L251" s="145"/>
      <c r="M251" s="145"/>
      <c r="N251" s="95"/>
      <c r="O251" s="95"/>
      <c r="P251" s="95"/>
      <c r="Q251" s="95"/>
      <c r="R251" s="95"/>
      <c r="S251" s="95"/>
      <c r="T251" s="95"/>
      <c r="U251" s="95"/>
      <c r="V251" s="95"/>
    </row>
    <row r="252" spans="1:22" ht="58.5" customHeight="1" x14ac:dyDescent="0.4">
      <c r="A252" s="141" t="s">
        <v>214</v>
      </c>
      <c r="B252" s="142" t="s">
        <v>189</v>
      </c>
      <c r="C252" s="143">
        <f t="shared" si="0"/>
        <v>5807.58</v>
      </c>
      <c r="D252" s="143">
        <v>0</v>
      </c>
      <c r="E252" s="143">
        <v>5749.5039999999999</v>
      </c>
      <c r="F252" s="143">
        <v>58.076000000000001</v>
      </c>
      <c r="G252" s="143">
        <v>0</v>
      </c>
      <c r="H252" s="149">
        <v>0.8</v>
      </c>
      <c r="I252" s="145"/>
      <c r="J252" s="145"/>
      <c r="K252" s="145"/>
      <c r="L252" s="145"/>
      <c r="M252" s="145"/>
      <c r="N252" s="95"/>
      <c r="O252" s="95"/>
      <c r="P252" s="95"/>
      <c r="Q252" s="95"/>
      <c r="R252" s="95"/>
      <c r="S252" s="95"/>
      <c r="T252" s="95"/>
      <c r="U252" s="95"/>
      <c r="V252" s="95"/>
    </row>
    <row r="253" spans="1:22" ht="57" customHeight="1" x14ac:dyDescent="0.4">
      <c r="A253" s="141" t="s">
        <v>215</v>
      </c>
      <c r="B253" s="142" t="s">
        <v>188</v>
      </c>
      <c r="C253" s="143">
        <f t="shared" si="0"/>
        <v>97.606999999999999</v>
      </c>
      <c r="D253" s="143"/>
      <c r="E253" s="143">
        <v>0</v>
      </c>
      <c r="F253" s="143">
        <v>97.606999999999999</v>
      </c>
      <c r="G253" s="143">
        <v>0</v>
      </c>
      <c r="H253" s="149"/>
      <c r="I253" s="145"/>
      <c r="J253" s="145"/>
      <c r="K253" s="145"/>
      <c r="L253" s="145"/>
      <c r="M253" s="145"/>
      <c r="N253" s="95"/>
      <c r="O253" s="95"/>
      <c r="P253" s="95"/>
      <c r="Q253" s="95"/>
      <c r="R253" s="95"/>
      <c r="S253" s="95"/>
      <c r="T253" s="95"/>
      <c r="U253" s="95"/>
      <c r="V253" s="95"/>
    </row>
    <row r="254" spans="1:22" ht="36" customHeight="1" x14ac:dyDescent="0.4">
      <c r="A254" s="141" t="s">
        <v>216</v>
      </c>
      <c r="B254" s="142" t="s">
        <v>190</v>
      </c>
      <c r="C254" s="143">
        <f t="shared" si="0"/>
        <v>4349.45</v>
      </c>
      <c r="D254" s="143"/>
      <c r="E254" s="150">
        <v>4305.9549999999999</v>
      </c>
      <c r="F254" s="143">
        <v>43.494999999999997</v>
      </c>
      <c r="G254" s="143">
        <v>0</v>
      </c>
      <c r="H254" s="149"/>
      <c r="I254" s="145"/>
      <c r="J254" s="145"/>
      <c r="K254" s="145"/>
      <c r="L254" s="145"/>
      <c r="M254" s="145"/>
      <c r="N254" s="95"/>
      <c r="O254" s="95"/>
      <c r="P254" s="95"/>
      <c r="Q254" s="95"/>
      <c r="R254" s="95"/>
      <c r="S254" s="95"/>
      <c r="T254" s="95"/>
      <c r="U254" s="95"/>
      <c r="V254" s="95"/>
    </row>
    <row r="255" spans="1:22" ht="55.5" customHeight="1" x14ac:dyDescent="0.4">
      <c r="A255" s="141" t="s">
        <v>217</v>
      </c>
      <c r="B255" s="142" t="s">
        <v>198</v>
      </c>
      <c r="C255" s="143">
        <f t="shared" si="0"/>
        <v>258.5</v>
      </c>
      <c r="D255" s="143">
        <v>255.91139000000001</v>
      </c>
      <c r="E255" s="151"/>
      <c r="F255" s="143">
        <v>2.5886100000000001</v>
      </c>
      <c r="G255" s="143">
        <v>0</v>
      </c>
      <c r="H255" s="149">
        <v>0.12</v>
      </c>
      <c r="I255" s="145"/>
      <c r="J255" s="145"/>
      <c r="K255" s="145"/>
      <c r="L255" s="145"/>
      <c r="M255" s="145"/>
      <c r="N255" s="95"/>
      <c r="O255" s="95"/>
      <c r="P255" s="95"/>
      <c r="Q255" s="95"/>
      <c r="R255" s="95"/>
      <c r="S255" s="95"/>
      <c r="T255" s="95"/>
      <c r="U255" s="95"/>
      <c r="V255" s="95"/>
    </row>
    <row r="256" spans="1:22" ht="46.5" customHeight="1" x14ac:dyDescent="0.4">
      <c r="A256" s="152"/>
      <c r="B256" s="153" t="s">
        <v>176</v>
      </c>
      <c r="C256" s="154">
        <f>SUM(C240:C255)</f>
        <v>73905.0291</v>
      </c>
      <c r="D256" s="154">
        <f>SUM(D240:D255)</f>
        <v>51588.601999999999</v>
      </c>
      <c r="E256" s="143">
        <f>SUM(E240:E255)</f>
        <v>10055.458999999999</v>
      </c>
      <c r="F256" s="154">
        <f>SUM(F240:F255)</f>
        <v>12260.968099999998</v>
      </c>
      <c r="G256" s="154">
        <f>SUM(G240:G254)</f>
        <v>0</v>
      </c>
      <c r="H256" s="147">
        <f>SUM(H240:H255)</f>
        <v>4.8790000000000004</v>
      </c>
      <c r="I256" s="145"/>
      <c r="J256" s="145"/>
      <c r="K256" s="145"/>
      <c r="L256" s="145"/>
      <c r="M256" s="145"/>
      <c r="N256" s="95"/>
      <c r="O256" s="95"/>
      <c r="P256" s="95"/>
      <c r="Q256" s="95"/>
      <c r="R256" s="95"/>
      <c r="S256" s="95"/>
      <c r="T256" s="95"/>
      <c r="U256" s="95"/>
      <c r="V256" s="95"/>
    </row>
    <row r="257" spans="1:22" ht="27.75" x14ac:dyDescent="0.4">
      <c r="A257" s="152"/>
      <c r="B257" s="155">
        <v>2023</v>
      </c>
      <c r="C257" s="155"/>
      <c r="D257" s="155"/>
      <c r="E257" s="155"/>
      <c r="F257" s="155"/>
      <c r="G257" s="156"/>
      <c r="H257" s="157"/>
      <c r="I257" s="158"/>
      <c r="J257" s="158"/>
      <c r="K257" s="158"/>
      <c r="L257" s="158"/>
      <c r="M257" s="159"/>
      <c r="N257" s="95"/>
      <c r="O257" s="95"/>
      <c r="P257" s="95"/>
      <c r="Q257" s="95"/>
      <c r="R257" s="95"/>
      <c r="S257" s="95"/>
      <c r="T257" s="95"/>
      <c r="U257" s="95"/>
      <c r="V257" s="95"/>
    </row>
    <row r="258" spans="1:22" ht="27.75" x14ac:dyDescent="0.4">
      <c r="A258" s="69" t="s">
        <v>202</v>
      </c>
      <c r="B258" s="160"/>
      <c r="C258" s="160"/>
      <c r="D258" s="160"/>
      <c r="E258" s="160"/>
      <c r="F258" s="160"/>
      <c r="G258" s="160"/>
      <c r="H258" s="160"/>
      <c r="I258" s="161"/>
      <c r="J258" s="161"/>
      <c r="K258" s="161"/>
      <c r="L258" s="161"/>
      <c r="M258" s="161"/>
      <c r="N258" s="95"/>
      <c r="O258" s="95"/>
      <c r="P258" s="95"/>
      <c r="Q258" s="95"/>
      <c r="R258" s="95"/>
      <c r="S258" s="95"/>
      <c r="T258" s="95"/>
      <c r="U258" s="95"/>
      <c r="V258" s="95"/>
    </row>
    <row r="259" spans="1:22" ht="54" x14ac:dyDescent="0.4">
      <c r="A259" s="141" t="s">
        <v>201</v>
      </c>
      <c r="B259" s="142" t="s">
        <v>172</v>
      </c>
      <c r="C259" s="143">
        <v>7973.1</v>
      </c>
      <c r="D259" s="143">
        <v>0</v>
      </c>
      <c r="E259" s="143">
        <v>0</v>
      </c>
      <c r="F259" s="143">
        <v>7973.1</v>
      </c>
      <c r="G259" s="143">
        <v>0</v>
      </c>
      <c r="H259" s="117">
        <v>0</v>
      </c>
      <c r="I259" s="145"/>
      <c r="J259" s="145"/>
      <c r="K259" s="145"/>
      <c r="L259" s="145"/>
      <c r="M259" s="145"/>
      <c r="N259" s="95"/>
      <c r="O259" s="95"/>
      <c r="P259" s="95"/>
      <c r="Q259" s="95"/>
      <c r="R259" s="95"/>
      <c r="S259" s="95"/>
      <c r="T259" s="95"/>
      <c r="U259" s="95"/>
      <c r="V259" s="95"/>
    </row>
    <row r="260" spans="1:22" ht="63" customHeight="1" x14ac:dyDescent="0.4">
      <c r="A260" s="92" t="s">
        <v>203</v>
      </c>
      <c r="B260" s="91"/>
      <c r="C260" s="91"/>
      <c r="D260" s="91"/>
      <c r="E260" s="91"/>
      <c r="F260" s="91"/>
      <c r="G260" s="91"/>
      <c r="H260" s="93"/>
      <c r="I260" s="145"/>
      <c r="J260" s="145"/>
      <c r="K260" s="145"/>
      <c r="L260" s="145"/>
      <c r="M260" s="145"/>
      <c r="N260" s="95"/>
      <c r="O260" s="95"/>
      <c r="P260" s="95"/>
      <c r="Q260" s="95"/>
      <c r="R260" s="95"/>
      <c r="S260" s="95"/>
      <c r="T260" s="95"/>
      <c r="U260" s="95"/>
      <c r="V260" s="95"/>
    </row>
    <row r="261" spans="1:22" ht="54" x14ac:dyDescent="0.4">
      <c r="A261" s="141" t="s">
        <v>204</v>
      </c>
      <c r="B261" s="142" t="s">
        <v>173</v>
      </c>
      <c r="C261" s="143">
        <v>1218.2532000000001</v>
      </c>
      <c r="D261" s="143">
        <v>0</v>
      </c>
      <c r="E261" s="143">
        <v>0</v>
      </c>
      <c r="F261" s="143">
        <v>1218.2532000000001</v>
      </c>
      <c r="G261" s="143">
        <v>0</v>
      </c>
      <c r="H261" s="117">
        <v>0</v>
      </c>
      <c r="I261" s="145"/>
      <c r="J261" s="145"/>
      <c r="K261" s="145"/>
      <c r="L261" s="145"/>
      <c r="M261" s="145"/>
      <c r="N261" s="95"/>
      <c r="O261" s="95"/>
      <c r="P261" s="95"/>
      <c r="Q261" s="95"/>
      <c r="R261" s="95"/>
      <c r="S261" s="95"/>
      <c r="T261" s="95"/>
      <c r="U261" s="95"/>
      <c r="V261" s="95"/>
    </row>
    <row r="262" spans="1:22" ht="27.75" x14ac:dyDescent="0.4">
      <c r="A262" s="141" t="s">
        <v>205</v>
      </c>
      <c r="B262" s="142" t="s">
        <v>175</v>
      </c>
      <c r="C262" s="143">
        <v>1500</v>
      </c>
      <c r="D262" s="143">
        <v>0</v>
      </c>
      <c r="E262" s="143">
        <v>0</v>
      </c>
      <c r="F262" s="143">
        <v>1500</v>
      </c>
      <c r="G262" s="143">
        <v>0</v>
      </c>
      <c r="H262" s="117">
        <v>0</v>
      </c>
      <c r="I262" s="145"/>
      <c r="J262" s="145"/>
      <c r="K262" s="145"/>
      <c r="L262" s="145"/>
      <c r="M262" s="145"/>
      <c r="N262" s="95"/>
      <c r="O262" s="95"/>
      <c r="P262" s="95"/>
      <c r="Q262" s="95"/>
      <c r="R262" s="95"/>
      <c r="S262" s="95"/>
      <c r="T262" s="95"/>
      <c r="U262" s="95"/>
      <c r="V262" s="95"/>
    </row>
    <row r="263" spans="1:22" ht="27.75" x14ac:dyDescent="0.4">
      <c r="A263" s="141" t="s">
        <v>206</v>
      </c>
      <c r="B263" s="142" t="s">
        <v>177</v>
      </c>
      <c r="C263" s="143">
        <v>500</v>
      </c>
      <c r="D263" s="143"/>
      <c r="E263" s="143"/>
      <c r="F263" s="143">
        <v>500</v>
      </c>
      <c r="G263" s="143">
        <v>0</v>
      </c>
      <c r="H263" s="117"/>
      <c r="I263" s="145"/>
      <c r="J263" s="145"/>
      <c r="K263" s="145"/>
      <c r="L263" s="145"/>
      <c r="M263" s="145"/>
      <c r="N263" s="95"/>
      <c r="O263" s="95"/>
      <c r="P263" s="95"/>
      <c r="Q263" s="95"/>
      <c r="R263" s="95"/>
      <c r="S263" s="95"/>
      <c r="T263" s="95"/>
      <c r="U263" s="95"/>
      <c r="V263" s="95"/>
    </row>
    <row r="264" spans="1:22" ht="27.75" x14ac:dyDescent="0.4">
      <c r="A264" s="141" t="s">
        <v>207</v>
      </c>
      <c r="B264" s="142" t="s">
        <v>186</v>
      </c>
      <c r="C264" s="143">
        <v>450</v>
      </c>
      <c r="D264" s="162"/>
      <c r="E264" s="143"/>
      <c r="F264" s="143">
        <v>450</v>
      </c>
      <c r="G264" s="143">
        <v>0</v>
      </c>
      <c r="H264" s="117"/>
      <c r="I264" s="145"/>
      <c r="J264" s="145"/>
      <c r="K264" s="145"/>
      <c r="L264" s="145"/>
      <c r="M264" s="145"/>
      <c r="N264" s="95"/>
      <c r="O264" s="95"/>
      <c r="P264" s="95"/>
      <c r="Q264" s="95"/>
      <c r="R264" s="95"/>
      <c r="S264" s="95"/>
      <c r="T264" s="95"/>
      <c r="U264" s="95"/>
      <c r="V264" s="95"/>
    </row>
    <row r="265" spans="1:22" ht="27.75" x14ac:dyDescent="0.4">
      <c r="A265" s="141" t="s">
        <v>208</v>
      </c>
      <c r="B265" s="142" t="s">
        <v>192</v>
      </c>
      <c r="C265" s="163">
        <v>14818.39</v>
      </c>
      <c r="D265" s="164">
        <v>14670.206099999999</v>
      </c>
      <c r="E265" s="165"/>
      <c r="F265" s="143">
        <v>148.18389999999999</v>
      </c>
      <c r="G265" s="143">
        <v>0</v>
      </c>
      <c r="H265" s="117">
        <v>1.1140000000000001</v>
      </c>
      <c r="I265" s="145"/>
      <c r="J265" s="145"/>
      <c r="K265" s="145"/>
      <c r="L265" s="145"/>
      <c r="M265" s="145"/>
      <c r="N265" s="95"/>
      <c r="O265" s="95"/>
      <c r="P265" s="95"/>
      <c r="Q265" s="95"/>
      <c r="R265" s="95"/>
      <c r="S265" s="95"/>
      <c r="T265" s="95"/>
      <c r="U265" s="95"/>
      <c r="V265" s="95"/>
    </row>
    <row r="266" spans="1:22" ht="27.75" x14ac:dyDescent="0.4">
      <c r="A266" s="141" t="s">
        <v>209</v>
      </c>
      <c r="B266" s="142" t="s">
        <v>200</v>
      </c>
      <c r="C266" s="163">
        <v>6856.36</v>
      </c>
      <c r="D266" s="164">
        <v>6787.7964000000002</v>
      </c>
      <c r="E266" s="165"/>
      <c r="F266" s="143">
        <v>68.563599999999994</v>
      </c>
      <c r="G266" s="143">
        <v>0</v>
      </c>
      <c r="H266" s="117">
        <v>0.93700000000000006</v>
      </c>
      <c r="I266" s="145"/>
      <c r="J266" s="145"/>
      <c r="K266" s="145"/>
      <c r="L266" s="145"/>
      <c r="M266" s="145"/>
      <c r="N266" s="95"/>
      <c r="O266" s="95"/>
      <c r="P266" s="95"/>
      <c r="Q266" s="95"/>
      <c r="R266" s="95"/>
      <c r="S266" s="95"/>
      <c r="T266" s="95"/>
      <c r="U266" s="95"/>
      <c r="V266" s="95"/>
    </row>
    <row r="267" spans="1:22" ht="27.75" x14ac:dyDescent="0.4">
      <c r="A267" s="141" t="s">
        <v>210</v>
      </c>
      <c r="B267" s="142" t="s">
        <v>193</v>
      </c>
      <c r="C267" s="163">
        <v>7928.79</v>
      </c>
      <c r="D267" s="164">
        <v>7849.5020999999997</v>
      </c>
      <c r="E267" s="165"/>
      <c r="F267" s="143">
        <v>79.287899999999993</v>
      </c>
      <c r="G267" s="143">
        <v>0</v>
      </c>
      <c r="H267" s="117">
        <v>1.22</v>
      </c>
      <c r="I267" s="145"/>
      <c r="J267" s="145"/>
      <c r="K267" s="145"/>
      <c r="L267" s="145"/>
      <c r="M267" s="145"/>
      <c r="N267" s="95"/>
      <c r="O267" s="95"/>
      <c r="P267" s="95"/>
      <c r="Q267" s="95"/>
      <c r="R267" s="95"/>
      <c r="S267" s="95"/>
      <c r="T267" s="95"/>
      <c r="U267" s="95"/>
      <c r="V267" s="95"/>
    </row>
    <row r="268" spans="1:22" ht="27.75" x14ac:dyDescent="0.4">
      <c r="A268" s="141" t="s">
        <v>211</v>
      </c>
      <c r="B268" s="142" t="s">
        <v>194</v>
      </c>
      <c r="C268" s="163">
        <v>8914.9599999999991</v>
      </c>
      <c r="D268" s="164">
        <v>8825.8104000000003</v>
      </c>
      <c r="E268" s="165"/>
      <c r="F268" s="143">
        <v>89.149600000000007</v>
      </c>
      <c r="G268" s="143">
        <v>0</v>
      </c>
      <c r="H268" s="117">
        <v>1.2150000000000001</v>
      </c>
      <c r="I268" s="145"/>
      <c r="J268" s="145"/>
      <c r="K268" s="145"/>
      <c r="L268" s="145"/>
      <c r="M268" s="145"/>
      <c r="N268" s="95"/>
      <c r="O268" s="95"/>
      <c r="P268" s="95"/>
      <c r="Q268" s="95"/>
      <c r="R268" s="95"/>
      <c r="S268" s="95"/>
      <c r="T268" s="95"/>
      <c r="U268" s="95"/>
      <c r="V268" s="95"/>
    </row>
    <row r="269" spans="1:22" ht="27.75" x14ac:dyDescent="0.4">
      <c r="A269" s="141" t="s">
        <v>212</v>
      </c>
      <c r="B269" s="142" t="s">
        <v>195</v>
      </c>
      <c r="C269" s="163">
        <v>1709.99</v>
      </c>
      <c r="D269" s="164">
        <v>1692.8901000000001</v>
      </c>
      <c r="E269" s="165"/>
      <c r="F269" s="143">
        <v>17.099900000000002</v>
      </c>
      <c r="G269" s="143">
        <v>0</v>
      </c>
      <c r="H269" s="117">
        <v>0.115</v>
      </c>
      <c r="I269" s="145"/>
      <c r="J269" s="145"/>
      <c r="K269" s="145"/>
      <c r="L269" s="145"/>
      <c r="M269" s="145"/>
      <c r="N269" s="95"/>
      <c r="O269" s="95"/>
      <c r="P269" s="95"/>
      <c r="Q269" s="95"/>
      <c r="R269" s="95"/>
      <c r="S269" s="95"/>
      <c r="T269" s="95"/>
      <c r="U269" s="95"/>
      <c r="V269" s="95"/>
    </row>
    <row r="270" spans="1:22" ht="27.75" x14ac:dyDescent="0.4">
      <c r="A270" s="141" t="s">
        <v>213</v>
      </c>
      <c r="B270" s="142" t="s">
        <v>196</v>
      </c>
      <c r="C270" s="163">
        <v>2206.19</v>
      </c>
      <c r="D270" s="164">
        <v>2184.1280999999999</v>
      </c>
      <c r="E270" s="165">
        <v>0</v>
      </c>
      <c r="F270" s="143">
        <v>22.061900000000001</v>
      </c>
      <c r="G270" s="143">
        <v>0</v>
      </c>
      <c r="H270" s="117">
        <v>0.28000000000000003</v>
      </c>
      <c r="I270" s="145"/>
      <c r="J270" s="145"/>
      <c r="K270" s="145"/>
      <c r="L270" s="145"/>
      <c r="M270" s="145"/>
      <c r="N270" s="95"/>
      <c r="O270" s="95"/>
      <c r="P270" s="95"/>
      <c r="Q270" s="95"/>
      <c r="R270" s="95"/>
      <c r="S270" s="95"/>
      <c r="T270" s="95"/>
      <c r="U270" s="95"/>
      <c r="V270" s="95"/>
    </row>
    <row r="271" spans="1:22" ht="52.5" customHeight="1" x14ac:dyDescent="0.4">
      <c r="A271" s="152"/>
      <c r="B271" s="153" t="s">
        <v>178</v>
      </c>
      <c r="C271" s="154">
        <f>SUM(C259:C270)</f>
        <v>54076.033199999998</v>
      </c>
      <c r="D271" s="166">
        <f>SUM(D265:D270)</f>
        <v>42010.333200000001</v>
      </c>
      <c r="E271" s="154">
        <f t="shared" ref="E271:H271" si="1">SUM(E259:E270)</f>
        <v>0</v>
      </c>
      <c r="F271" s="154">
        <f t="shared" si="1"/>
        <v>12065.7</v>
      </c>
      <c r="G271" s="154">
        <f t="shared" si="1"/>
        <v>0</v>
      </c>
      <c r="H271" s="130">
        <f t="shared" si="1"/>
        <v>4.8810000000000002</v>
      </c>
      <c r="I271" s="145"/>
      <c r="J271" s="145"/>
      <c r="K271" s="145"/>
      <c r="L271" s="145"/>
      <c r="M271" s="145"/>
      <c r="N271" s="95"/>
      <c r="O271" s="95"/>
      <c r="P271" s="95"/>
      <c r="Q271" s="95"/>
      <c r="R271" s="95"/>
      <c r="S271" s="95"/>
      <c r="T271" s="95"/>
      <c r="U271" s="95"/>
      <c r="V271" s="95"/>
    </row>
    <row r="272" spans="1:22" ht="27.75" x14ac:dyDescent="0.4">
      <c r="A272" s="152"/>
      <c r="B272" s="167">
        <v>2024</v>
      </c>
      <c r="C272" s="167"/>
      <c r="D272" s="167"/>
      <c r="E272" s="167"/>
      <c r="F272" s="167"/>
      <c r="G272" s="168"/>
      <c r="H272" s="169"/>
      <c r="I272" s="115"/>
      <c r="J272" s="115"/>
      <c r="K272" s="115"/>
      <c r="L272" s="115"/>
      <c r="M272" s="170"/>
      <c r="N272" s="95"/>
      <c r="O272" s="95"/>
      <c r="P272" s="95"/>
      <c r="Q272" s="95"/>
      <c r="R272" s="95"/>
      <c r="S272" s="95"/>
      <c r="T272" s="95"/>
      <c r="U272" s="95"/>
      <c r="V272" s="95"/>
    </row>
    <row r="273" spans="1:22" ht="45.75" customHeight="1" x14ac:dyDescent="0.4">
      <c r="A273" s="90" t="s">
        <v>218</v>
      </c>
      <c r="B273" s="91"/>
      <c r="C273" s="91"/>
      <c r="D273" s="91"/>
      <c r="E273" s="91"/>
      <c r="F273" s="91"/>
      <c r="G273" s="91"/>
      <c r="H273" s="91"/>
      <c r="I273" s="171"/>
      <c r="J273" s="171"/>
      <c r="K273" s="171"/>
      <c r="L273" s="171"/>
      <c r="M273" s="171"/>
      <c r="N273" s="95"/>
      <c r="O273" s="95"/>
      <c r="P273" s="95"/>
      <c r="Q273" s="95"/>
      <c r="R273" s="95"/>
      <c r="S273" s="95"/>
      <c r="T273" s="95"/>
      <c r="U273" s="95"/>
      <c r="V273" s="95"/>
    </row>
    <row r="274" spans="1:22" ht="54" x14ac:dyDescent="0.4">
      <c r="A274" s="141" t="s">
        <v>201</v>
      </c>
      <c r="B274" s="142" t="s">
        <v>172</v>
      </c>
      <c r="C274" s="143">
        <v>8120.75</v>
      </c>
      <c r="D274" s="143">
        <v>0</v>
      </c>
      <c r="E274" s="143">
        <v>0</v>
      </c>
      <c r="F274" s="143">
        <v>8120.75</v>
      </c>
      <c r="G274" s="143">
        <v>0</v>
      </c>
      <c r="H274" s="117">
        <v>0</v>
      </c>
      <c r="I274" s="145"/>
      <c r="J274" s="145"/>
      <c r="K274" s="145"/>
      <c r="L274" s="145"/>
      <c r="M274" s="145"/>
      <c r="N274" s="95"/>
      <c r="O274" s="95"/>
      <c r="P274" s="95"/>
      <c r="Q274" s="95"/>
      <c r="R274" s="95"/>
      <c r="S274" s="95"/>
      <c r="T274" s="95"/>
      <c r="U274" s="95"/>
      <c r="V274" s="95"/>
    </row>
    <row r="275" spans="1:22" ht="81.75" customHeight="1" x14ac:dyDescent="0.4">
      <c r="A275" s="92" t="s">
        <v>203</v>
      </c>
      <c r="B275" s="91"/>
      <c r="C275" s="91"/>
      <c r="D275" s="91"/>
      <c r="E275" s="91"/>
      <c r="F275" s="91"/>
      <c r="G275" s="91"/>
      <c r="H275" s="93"/>
      <c r="I275" s="145"/>
      <c r="J275" s="145"/>
      <c r="K275" s="145"/>
      <c r="L275" s="145"/>
      <c r="M275" s="145"/>
      <c r="N275" s="95"/>
      <c r="O275" s="95"/>
      <c r="P275" s="95"/>
      <c r="Q275" s="95"/>
      <c r="R275" s="95"/>
      <c r="S275" s="95"/>
      <c r="T275" s="95"/>
      <c r="U275" s="95"/>
      <c r="V275" s="95"/>
    </row>
    <row r="276" spans="1:22" ht="54" x14ac:dyDescent="0.4">
      <c r="A276" s="141" t="s">
        <v>204</v>
      </c>
      <c r="B276" s="142" t="s">
        <v>173</v>
      </c>
      <c r="C276" s="143">
        <v>5055.55</v>
      </c>
      <c r="D276" s="143">
        <v>0</v>
      </c>
      <c r="E276" s="143">
        <v>0</v>
      </c>
      <c r="F276" s="143">
        <v>5055.55</v>
      </c>
      <c r="G276" s="143">
        <v>0</v>
      </c>
      <c r="H276" s="117">
        <v>0</v>
      </c>
      <c r="I276" s="145"/>
      <c r="J276" s="145"/>
      <c r="K276" s="145"/>
      <c r="L276" s="145"/>
      <c r="M276" s="145"/>
      <c r="N276" s="95"/>
      <c r="O276" s="95"/>
      <c r="P276" s="95"/>
      <c r="Q276" s="95"/>
      <c r="R276" s="95"/>
      <c r="S276" s="95"/>
      <c r="T276" s="95"/>
      <c r="U276" s="95"/>
      <c r="V276" s="95"/>
    </row>
    <row r="277" spans="1:22" ht="52.5" customHeight="1" x14ac:dyDescent="0.4">
      <c r="A277" s="152"/>
      <c r="B277" s="153" t="s">
        <v>179</v>
      </c>
      <c r="C277" s="154">
        <f t="shared" ref="C277:H277" si="2">SUM(C274:C276)</f>
        <v>13176.3</v>
      </c>
      <c r="D277" s="154">
        <f t="shared" si="2"/>
        <v>0</v>
      </c>
      <c r="E277" s="154">
        <f t="shared" si="2"/>
        <v>0</v>
      </c>
      <c r="F277" s="154">
        <f t="shared" si="2"/>
        <v>13176.3</v>
      </c>
      <c r="G277" s="154">
        <f t="shared" si="2"/>
        <v>0</v>
      </c>
      <c r="H277" s="130">
        <f t="shared" si="2"/>
        <v>0</v>
      </c>
      <c r="I277" s="145"/>
      <c r="J277" s="145"/>
      <c r="K277" s="145"/>
      <c r="L277" s="145"/>
      <c r="M277" s="145"/>
      <c r="N277" s="95"/>
      <c r="O277" s="95"/>
      <c r="P277" s="95"/>
      <c r="Q277" s="95"/>
      <c r="R277" s="95"/>
      <c r="S277" s="95"/>
      <c r="T277" s="95"/>
      <c r="U277" s="95"/>
      <c r="V277" s="95"/>
    </row>
    <row r="278" spans="1:22" ht="27.75" x14ac:dyDescent="0.4">
      <c r="A278" s="152"/>
      <c r="B278" s="167">
        <v>2025</v>
      </c>
      <c r="C278" s="167"/>
      <c r="D278" s="167"/>
      <c r="E278" s="167"/>
      <c r="F278" s="167"/>
      <c r="G278" s="168"/>
      <c r="H278" s="172"/>
      <c r="I278" s="167"/>
      <c r="J278" s="167"/>
      <c r="K278" s="167"/>
      <c r="L278" s="167"/>
      <c r="M278" s="168"/>
      <c r="N278" s="95"/>
      <c r="O278" s="95"/>
      <c r="P278" s="95"/>
      <c r="Q278" s="95"/>
      <c r="R278" s="95"/>
      <c r="S278" s="95"/>
      <c r="T278" s="95"/>
      <c r="U278" s="95"/>
      <c r="V278" s="95"/>
    </row>
    <row r="279" spans="1:22" ht="27.75" x14ac:dyDescent="0.4">
      <c r="A279" s="90" t="s">
        <v>218</v>
      </c>
      <c r="B279" s="91"/>
      <c r="C279" s="91"/>
      <c r="D279" s="91"/>
      <c r="E279" s="91"/>
      <c r="F279" s="91"/>
      <c r="G279" s="91"/>
      <c r="H279" s="91"/>
      <c r="I279" s="173"/>
      <c r="J279" s="173"/>
      <c r="K279" s="173"/>
      <c r="L279" s="173"/>
      <c r="M279" s="173"/>
      <c r="N279" s="95"/>
      <c r="O279" s="95"/>
      <c r="P279" s="95"/>
      <c r="Q279" s="95"/>
      <c r="R279" s="95"/>
      <c r="S279" s="95"/>
      <c r="T279" s="95"/>
      <c r="U279" s="95"/>
      <c r="V279" s="95"/>
    </row>
    <row r="280" spans="1:22" ht="54" x14ac:dyDescent="0.4">
      <c r="A280" s="141" t="s">
        <v>201</v>
      </c>
      <c r="B280" s="142" t="s">
        <v>172</v>
      </c>
      <c r="C280" s="143">
        <v>8268.4</v>
      </c>
      <c r="D280" s="143">
        <v>0</v>
      </c>
      <c r="E280" s="143">
        <v>0</v>
      </c>
      <c r="F280" s="143">
        <v>8268.4</v>
      </c>
      <c r="G280" s="143">
        <v>0</v>
      </c>
      <c r="H280" s="117">
        <v>0</v>
      </c>
      <c r="I280" s="145"/>
      <c r="J280" s="145"/>
      <c r="K280" s="145"/>
      <c r="L280" s="145"/>
      <c r="M280" s="145"/>
      <c r="N280" s="95"/>
      <c r="O280" s="95"/>
      <c r="P280" s="95"/>
      <c r="Q280" s="95"/>
      <c r="R280" s="95"/>
      <c r="S280" s="95"/>
      <c r="T280" s="95"/>
      <c r="U280" s="95"/>
      <c r="V280" s="95"/>
    </row>
    <row r="281" spans="1:22" ht="70.5" customHeight="1" x14ac:dyDescent="0.4">
      <c r="A281" s="92" t="s">
        <v>203</v>
      </c>
      <c r="B281" s="91"/>
      <c r="C281" s="91"/>
      <c r="D281" s="91"/>
      <c r="E281" s="91"/>
      <c r="F281" s="91"/>
      <c r="G281" s="91"/>
      <c r="H281" s="93"/>
      <c r="I281" s="145"/>
      <c r="J281" s="145"/>
      <c r="K281" s="145"/>
      <c r="L281" s="145"/>
      <c r="M281" s="145"/>
      <c r="N281" s="95"/>
      <c r="O281" s="95"/>
      <c r="P281" s="95"/>
      <c r="Q281" s="95"/>
      <c r="R281" s="95"/>
      <c r="S281" s="95"/>
      <c r="T281" s="95"/>
      <c r="U281" s="95"/>
      <c r="V281" s="95"/>
    </row>
    <row r="282" spans="1:22" ht="54" x14ac:dyDescent="0.4">
      <c r="A282" s="141" t="s">
        <v>204</v>
      </c>
      <c r="B282" s="142" t="s">
        <v>173</v>
      </c>
      <c r="C282" s="143">
        <v>5947</v>
      </c>
      <c r="D282" s="143">
        <v>0</v>
      </c>
      <c r="E282" s="143">
        <v>0</v>
      </c>
      <c r="F282" s="143">
        <v>5947</v>
      </c>
      <c r="G282" s="143">
        <v>0</v>
      </c>
      <c r="H282" s="117">
        <v>0</v>
      </c>
      <c r="I282" s="145"/>
      <c r="J282" s="145"/>
      <c r="K282" s="145"/>
      <c r="L282" s="145"/>
      <c r="M282" s="145"/>
      <c r="N282" s="95"/>
      <c r="O282" s="95"/>
      <c r="P282" s="95"/>
      <c r="Q282" s="95"/>
      <c r="R282" s="95"/>
      <c r="S282" s="95"/>
      <c r="T282" s="95"/>
      <c r="U282" s="95"/>
      <c r="V282" s="95"/>
    </row>
    <row r="283" spans="1:22" ht="51" customHeight="1" thickBot="1" x14ac:dyDescent="0.45">
      <c r="A283" s="152"/>
      <c r="B283" s="153" t="s">
        <v>180</v>
      </c>
      <c r="C283" s="154">
        <f t="shared" ref="C283:H283" si="3">SUM(C280:C282)</f>
        <v>14215.4</v>
      </c>
      <c r="D283" s="154">
        <f t="shared" si="3"/>
        <v>0</v>
      </c>
      <c r="E283" s="154">
        <f t="shared" si="3"/>
        <v>0</v>
      </c>
      <c r="F283" s="154">
        <f t="shared" si="3"/>
        <v>14215.4</v>
      </c>
      <c r="G283" s="154">
        <f t="shared" si="3"/>
        <v>0</v>
      </c>
      <c r="H283" s="130">
        <f t="shared" si="3"/>
        <v>0</v>
      </c>
      <c r="I283" s="145"/>
      <c r="J283" s="145"/>
      <c r="K283" s="145"/>
      <c r="L283" s="145"/>
      <c r="M283" s="145"/>
      <c r="N283" s="95"/>
      <c r="O283" s="95"/>
      <c r="P283" s="95"/>
      <c r="Q283" s="95"/>
      <c r="R283" s="95"/>
      <c r="S283" s="95"/>
      <c r="T283" s="95"/>
      <c r="U283" s="95"/>
      <c r="V283" s="95"/>
    </row>
    <row r="284" spans="1:22" ht="27.75" customHeight="1" x14ac:dyDescent="0.4">
      <c r="A284" s="152"/>
      <c r="B284" s="174" t="s">
        <v>165</v>
      </c>
      <c r="C284" s="174"/>
      <c r="D284" s="174"/>
      <c r="E284" s="174"/>
      <c r="F284" s="174"/>
      <c r="G284" s="175"/>
      <c r="H284" s="145"/>
      <c r="I284" s="145"/>
      <c r="J284" s="145"/>
      <c r="K284" s="145"/>
      <c r="L284" s="145"/>
      <c r="M284" s="145"/>
      <c r="N284" s="95"/>
      <c r="O284" s="95"/>
      <c r="P284" s="95"/>
      <c r="Q284" s="95"/>
      <c r="R284" s="95"/>
      <c r="S284" s="95"/>
      <c r="T284" s="95"/>
      <c r="U284" s="95"/>
      <c r="V284" s="95"/>
    </row>
    <row r="285" spans="1:22" ht="27.75" customHeight="1" x14ac:dyDescent="0.4">
      <c r="A285" s="152"/>
      <c r="B285" s="176"/>
      <c r="C285" s="177" t="s">
        <v>12</v>
      </c>
      <c r="D285" s="178" t="s">
        <v>0</v>
      </c>
      <c r="E285" s="179"/>
      <c r="F285" s="179"/>
      <c r="G285" s="180"/>
      <c r="H285" s="145"/>
      <c r="I285" s="145"/>
      <c r="J285" s="145"/>
      <c r="K285" s="145"/>
      <c r="L285" s="145"/>
      <c r="M285" s="145"/>
      <c r="N285" s="95"/>
      <c r="O285" s="95"/>
      <c r="P285" s="95"/>
      <c r="Q285" s="95"/>
      <c r="R285" s="95"/>
      <c r="S285" s="95"/>
      <c r="T285" s="95"/>
      <c r="U285" s="95"/>
      <c r="V285" s="95"/>
    </row>
    <row r="286" spans="1:22" ht="78.75" customHeight="1" x14ac:dyDescent="0.4">
      <c r="A286" s="152"/>
      <c r="B286" s="181"/>
      <c r="C286" s="182"/>
      <c r="D286" s="143" t="s">
        <v>1</v>
      </c>
      <c r="E286" s="143" t="s">
        <v>2</v>
      </c>
      <c r="F286" s="143" t="s">
        <v>3</v>
      </c>
      <c r="G286" s="183" t="s">
        <v>13</v>
      </c>
      <c r="H286" s="145"/>
      <c r="I286" s="145"/>
      <c r="J286" s="145"/>
      <c r="K286" s="145"/>
      <c r="L286" s="145"/>
      <c r="M286" s="145"/>
      <c r="N286" s="95"/>
      <c r="O286" s="95"/>
      <c r="P286" s="95"/>
      <c r="Q286" s="95"/>
      <c r="R286" s="95"/>
      <c r="S286" s="95"/>
      <c r="T286" s="95"/>
      <c r="U286" s="95"/>
      <c r="V286" s="95"/>
    </row>
    <row r="287" spans="1:22" ht="27.75" customHeight="1" x14ac:dyDescent="0.4">
      <c r="A287" s="152"/>
      <c r="B287" s="184"/>
      <c r="C287" s="154"/>
      <c r="D287" s="154"/>
      <c r="E287" s="154"/>
      <c r="F287" s="154"/>
      <c r="G287" s="154">
        <f>G256+G271+G277+G283</f>
        <v>0</v>
      </c>
      <c r="H287" s="145"/>
      <c r="I287" s="145"/>
      <c r="J287" s="145"/>
      <c r="K287" s="145"/>
      <c r="L287" s="145"/>
      <c r="M287" s="145"/>
      <c r="N287" s="95"/>
      <c r="O287" s="95"/>
      <c r="P287" s="95"/>
      <c r="Q287" s="95"/>
      <c r="R287" s="95"/>
      <c r="S287" s="95"/>
      <c r="T287" s="95"/>
      <c r="U287" s="95"/>
      <c r="V287" s="95"/>
    </row>
    <row r="288" spans="1:22" ht="27.75" x14ac:dyDescent="0.4">
      <c r="A288" s="152"/>
      <c r="B288" s="185">
        <v>2022</v>
      </c>
      <c r="C288" s="154">
        <f>D288+E288+F288</f>
        <v>73905.0291</v>
      </c>
      <c r="D288" s="186">
        <f>D256</f>
        <v>51588.601999999999</v>
      </c>
      <c r="E288" s="186">
        <v>10055.459000000001</v>
      </c>
      <c r="F288" s="186">
        <f>F256</f>
        <v>12260.968099999998</v>
      </c>
      <c r="G288" s="186">
        <f>G256</f>
        <v>0</v>
      </c>
      <c r="H288" s="145"/>
      <c r="I288" s="145"/>
      <c r="J288" s="145"/>
      <c r="K288" s="145"/>
      <c r="L288" s="145"/>
      <c r="M288" s="145"/>
      <c r="N288" s="95"/>
      <c r="O288" s="95"/>
      <c r="P288" s="95"/>
      <c r="Q288" s="95"/>
      <c r="R288" s="95"/>
      <c r="S288" s="95"/>
      <c r="T288" s="95"/>
      <c r="U288" s="95"/>
      <c r="V288" s="95"/>
    </row>
    <row r="289" spans="1:22" ht="27.75" x14ac:dyDescent="0.4">
      <c r="A289" s="152"/>
      <c r="B289" s="185">
        <v>2023</v>
      </c>
      <c r="C289" s="154">
        <v>54076.033199999998</v>
      </c>
      <c r="D289" s="186">
        <f>D271</f>
        <v>42010.333200000001</v>
      </c>
      <c r="E289" s="186">
        <f>E271</f>
        <v>0</v>
      </c>
      <c r="F289" s="186">
        <f>F271</f>
        <v>12065.7</v>
      </c>
      <c r="G289" s="186">
        <f>G271</f>
        <v>0</v>
      </c>
      <c r="H289" s="145"/>
      <c r="I289" s="145"/>
      <c r="J289" s="145"/>
      <c r="K289" s="145"/>
      <c r="L289" s="145"/>
      <c r="M289" s="145"/>
      <c r="N289" s="95"/>
      <c r="O289" s="95"/>
      <c r="P289" s="95"/>
      <c r="Q289" s="95"/>
      <c r="R289" s="95"/>
      <c r="S289" s="95"/>
      <c r="T289" s="95"/>
      <c r="U289" s="95"/>
      <c r="V289" s="95"/>
    </row>
    <row r="290" spans="1:22" ht="27.75" x14ac:dyDescent="0.4">
      <c r="A290" s="152"/>
      <c r="B290" s="185">
        <v>2024</v>
      </c>
      <c r="C290" s="186">
        <f>C277</f>
        <v>13176.3</v>
      </c>
      <c r="D290" s="186">
        <f>D277</f>
        <v>0</v>
      </c>
      <c r="E290" s="186">
        <f>E277</f>
        <v>0</v>
      </c>
      <c r="F290" s="186">
        <f>F277</f>
        <v>13176.3</v>
      </c>
      <c r="G290" s="186">
        <f>G277</f>
        <v>0</v>
      </c>
      <c r="H290" s="145"/>
      <c r="I290" s="145"/>
      <c r="J290" s="145"/>
      <c r="K290" s="145"/>
      <c r="L290" s="145"/>
      <c r="M290" s="145"/>
      <c r="N290" s="95"/>
      <c r="O290" s="95"/>
      <c r="P290" s="95"/>
      <c r="Q290" s="95"/>
      <c r="R290" s="95"/>
      <c r="S290" s="95"/>
      <c r="T290" s="95"/>
      <c r="U290" s="95"/>
      <c r="V290" s="95"/>
    </row>
    <row r="291" spans="1:22" ht="27.75" x14ac:dyDescent="0.4">
      <c r="A291" s="152"/>
      <c r="B291" s="187">
        <v>2025</v>
      </c>
      <c r="C291" s="188">
        <f>C283</f>
        <v>14215.4</v>
      </c>
      <c r="D291" s="188">
        <f>D283</f>
        <v>0</v>
      </c>
      <c r="E291" s="188">
        <f>E283</f>
        <v>0</v>
      </c>
      <c r="F291" s="188">
        <f>F283</f>
        <v>14215.4</v>
      </c>
      <c r="G291" s="188">
        <f>G283</f>
        <v>0</v>
      </c>
      <c r="H291" s="145"/>
      <c r="I291" s="145"/>
      <c r="J291" s="145"/>
      <c r="K291" s="145"/>
      <c r="L291" s="145"/>
      <c r="M291" s="145"/>
      <c r="N291" s="95"/>
      <c r="O291" s="95"/>
      <c r="P291" s="95"/>
      <c r="Q291" s="95"/>
      <c r="R291" s="95"/>
      <c r="S291" s="95"/>
      <c r="T291" s="95"/>
      <c r="U291" s="95"/>
      <c r="V291" s="95"/>
    </row>
    <row r="292" spans="1:22" ht="27.75" x14ac:dyDescent="0.4">
      <c r="A292" s="114"/>
      <c r="B292" s="189" t="s">
        <v>197</v>
      </c>
      <c r="C292" s="190">
        <f>SUM(C288:C291)</f>
        <v>155372.76229999997</v>
      </c>
      <c r="D292" s="190">
        <f>SUM(D288:D291)</f>
        <v>93598.935200000007</v>
      </c>
      <c r="E292" s="190">
        <f>SUM(E288:E291)</f>
        <v>10055.459000000001</v>
      </c>
      <c r="F292" s="190">
        <f>SUM(F288:F291)</f>
        <v>51718.3681</v>
      </c>
      <c r="G292" s="190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</row>
    <row r="293" spans="1:22" ht="23.25" x14ac:dyDescent="0.35"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</row>
  </sheetData>
  <mergeCells count="30">
    <mergeCell ref="A11:A12"/>
    <mergeCell ref="H11:H12"/>
    <mergeCell ref="B238:H238"/>
    <mergeCell ref="B284:G284"/>
    <mergeCell ref="H2:V2"/>
    <mergeCell ref="B13:G13"/>
    <mergeCell ref="B95:G95"/>
    <mergeCell ref="C11:C12"/>
    <mergeCell ref="B141:G141"/>
    <mergeCell ref="B183:G183"/>
    <mergeCell ref="B7:G9"/>
    <mergeCell ref="D11:G11"/>
    <mergeCell ref="B11:B12"/>
    <mergeCell ref="B272:G272"/>
    <mergeCell ref="B257:G257"/>
    <mergeCell ref="B278:G278"/>
    <mergeCell ref="A239:H239"/>
    <mergeCell ref="A241:H241"/>
    <mergeCell ref="A258:H258"/>
    <mergeCell ref="A260:H260"/>
    <mergeCell ref="C285:C286"/>
    <mergeCell ref="D285:G285"/>
    <mergeCell ref="B285:B286"/>
    <mergeCell ref="H257:M257"/>
    <mergeCell ref="H272:M272"/>
    <mergeCell ref="H278:M278"/>
    <mergeCell ref="A273:H273"/>
    <mergeCell ref="A275:H275"/>
    <mergeCell ref="A279:H279"/>
    <mergeCell ref="A281:H281"/>
  </mergeCells>
  <phoneticPr fontId="2" type="noConversion"/>
  <pageMargins left="0" right="0" top="0.55118110236220474" bottom="0" header="0.51181102362204722" footer="0"/>
  <pageSetup paperSize="9" scale="36" fitToHeight="0" orientation="landscape" r:id="rId1"/>
  <headerFooter alignWithMargins="0"/>
  <rowBreaks count="2" manualBreakCount="2">
    <brk id="256" max="7" man="1"/>
    <brk id="292" max="7" man="1"/>
  </rowBreaks>
  <colBreaks count="1" manualBreakCount="1">
    <brk id="9" max="289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N137"/>
  <sheetViews>
    <sheetView view="pageBreakPreview" topLeftCell="A109" zoomScale="60" zoomScaleNormal="70" workbookViewId="0">
      <selection activeCell="F20" sqref="F20"/>
    </sheetView>
  </sheetViews>
  <sheetFormatPr defaultRowHeight="12.75" x14ac:dyDescent="0.2"/>
  <cols>
    <col min="2" max="2" width="65.7109375" customWidth="1"/>
    <col min="3" max="3" width="16.28515625" customWidth="1"/>
    <col min="4" max="4" width="14.140625" customWidth="1"/>
    <col min="5" max="5" width="12.42578125" customWidth="1"/>
    <col min="6" max="6" width="14.85546875" customWidth="1"/>
    <col min="9" max="9" width="10.7109375" customWidth="1"/>
  </cols>
  <sheetData>
    <row r="1" spans="1:14" ht="12.75" customHeight="1" x14ac:dyDescent="0.2">
      <c r="A1" s="81" t="s">
        <v>64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1"/>
      <c r="N1" s="1"/>
    </row>
    <row r="2" spans="1:14" ht="12.75" customHeight="1" x14ac:dyDescent="0.2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1"/>
      <c r="N2" s="1"/>
    </row>
    <row r="3" spans="1:14" ht="12.75" customHeight="1" x14ac:dyDescent="0.2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1"/>
    </row>
    <row r="4" spans="1:14" ht="1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1"/>
    </row>
    <row r="5" spans="1:14" ht="32.25" customHeight="1" x14ac:dyDescent="0.2">
      <c r="A5" s="82" t="s">
        <v>10</v>
      </c>
      <c r="B5" s="84" t="s">
        <v>11</v>
      </c>
      <c r="C5" s="85" t="s">
        <v>12</v>
      </c>
      <c r="D5" s="87" t="s">
        <v>0</v>
      </c>
      <c r="E5" s="88"/>
      <c r="F5" s="88"/>
      <c r="G5" s="89"/>
      <c r="H5" s="85" t="s">
        <v>14</v>
      </c>
      <c r="I5" s="85" t="s">
        <v>4</v>
      </c>
      <c r="J5" s="85" t="s">
        <v>15</v>
      </c>
      <c r="K5" s="85" t="s">
        <v>5</v>
      </c>
      <c r="L5" s="85" t="s">
        <v>16</v>
      </c>
    </row>
    <row r="6" spans="1:14" ht="167.25" customHeight="1" x14ac:dyDescent="0.2">
      <c r="A6" s="83"/>
      <c r="B6" s="84"/>
      <c r="C6" s="86"/>
      <c r="D6" s="4" t="s">
        <v>1</v>
      </c>
      <c r="E6" s="4" t="s">
        <v>2</v>
      </c>
      <c r="F6" s="4" t="s">
        <v>3</v>
      </c>
      <c r="G6" s="4" t="s">
        <v>13</v>
      </c>
      <c r="H6" s="86"/>
      <c r="I6" s="86"/>
      <c r="J6" s="86"/>
      <c r="K6" s="86"/>
      <c r="L6" s="86"/>
    </row>
    <row r="7" spans="1:14" ht="25.15" customHeight="1" x14ac:dyDescent="0.2">
      <c r="A7" s="70"/>
      <c r="B7" s="72">
        <v>2020</v>
      </c>
      <c r="C7" s="73"/>
      <c r="D7" s="73"/>
      <c r="E7" s="73"/>
      <c r="F7" s="73"/>
      <c r="G7" s="73"/>
      <c r="H7" s="73"/>
      <c r="I7" s="73"/>
      <c r="J7" s="73"/>
      <c r="K7" s="39"/>
      <c r="L7" s="38"/>
    </row>
    <row r="8" spans="1:14" ht="31.5" x14ac:dyDescent="0.25">
      <c r="A8" s="70"/>
      <c r="B8" s="63" t="s">
        <v>21</v>
      </c>
      <c r="C8" s="16" t="e">
        <f>D8+E8+F8+G8</f>
        <v>#REF!</v>
      </c>
      <c r="D8" s="16">
        <f t="shared" ref="D8:I8" si="0">D9+D10+D11</f>
        <v>10.667999999999999</v>
      </c>
      <c r="E8" s="16" t="e">
        <f t="shared" si="0"/>
        <v>#REF!</v>
      </c>
      <c r="F8" s="16" t="e">
        <f t="shared" si="0"/>
        <v>#REF!</v>
      </c>
      <c r="G8" s="16">
        <f t="shared" si="0"/>
        <v>0</v>
      </c>
      <c r="H8" s="16">
        <f t="shared" si="0"/>
        <v>0</v>
      </c>
      <c r="I8" s="16">
        <f t="shared" si="0"/>
        <v>517</v>
      </c>
      <c r="J8" s="74" t="s">
        <v>17</v>
      </c>
      <c r="K8" s="78" t="s">
        <v>9</v>
      </c>
      <c r="L8" s="54"/>
    </row>
    <row r="9" spans="1:14" ht="60" x14ac:dyDescent="0.2">
      <c r="A9" s="70"/>
      <c r="B9" s="29" t="s">
        <v>22</v>
      </c>
      <c r="C9" s="12">
        <f t="shared" ref="C9:C18" si="1">D9+E9+F9+G9</f>
        <v>2.6748500000000002</v>
      </c>
      <c r="D9" s="7"/>
      <c r="E9" s="12">
        <f>'2016-2025 МЕРОПРИЯТИЯ В РАЗБИВК'!E176</f>
        <v>2.5462500000000001</v>
      </c>
      <c r="F9" s="12">
        <f>'2016-2025 МЕРОПРИЯТИЯ В РАЗБИВК'!F176</f>
        <v>0.12859999999999999</v>
      </c>
      <c r="G9" s="7"/>
      <c r="H9" s="7"/>
      <c r="I9" s="7"/>
      <c r="J9" s="75"/>
      <c r="K9" s="79"/>
      <c r="L9" s="6"/>
    </row>
    <row r="10" spans="1:14" ht="60" x14ac:dyDescent="0.25">
      <c r="A10" s="70"/>
      <c r="B10" s="30" t="s">
        <v>35</v>
      </c>
      <c r="C10" s="12" t="e">
        <f t="shared" si="1"/>
        <v>#REF!</v>
      </c>
      <c r="D10" s="12">
        <f t="shared" ref="D10:I10" si="2">D40</f>
        <v>10.667999999999999</v>
      </c>
      <c r="E10" s="12" t="e">
        <f>'2016-2025 МЕРОПРИЯТИЯ В РАЗБИВК'!#REF!</f>
        <v>#REF!</v>
      </c>
      <c r="F10" s="12" t="e">
        <f>'2016-2025 МЕРОПРИЯТИЯ В РАЗБИВК'!#REF!</f>
        <v>#REF!</v>
      </c>
      <c r="G10" s="12">
        <f t="shared" si="2"/>
        <v>0</v>
      </c>
      <c r="H10" s="12">
        <f t="shared" si="2"/>
        <v>0</v>
      </c>
      <c r="I10" s="12">
        <f t="shared" si="2"/>
        <v>517</v>
      </c>
      <c r="J10" s="75"/>
      <c r="K10" s="79"/>
      <c r="L10" s="6"/>
    </row>
    <row r="11" spans="1:14" ht="45" x14ac:dyDescent="0.2">
      <c r="A11" s="70"/>
      <c r="B11" s="29" t="s">
        <v>23</v>
      </c>
      <c r="C11" s="12">
        <f t="shared" si="1"/>
        <v>30.3</v>
      </c>
      <c r="D11" s="7"/>
      <c r="E11" s="12">
        <f>'2016-2025 МЕРОПРИЯТИЯ В РАЗБИВК'!E99</f>
        <v>0</v>
      </c>
      <c r="F11" s="12">
        <f>'2016-2025 МЕРОПРИЯТИЯ В РАЗБИВК'!F177</f>
        <v>30.3</v>
      </c>
      <c r="G11" s="7"/>
      <c r="H11" s="7"/>
      <c r="I11" s="7"/>
      <c r="J11" s="75"/>
      <c r="K11" s="79"/>
      <c r="L11" s="6"/>
    </row>
    <row r="12" spans="1:14" ht="15.75" x14ac:dyDescent="0.25">
      <c r="A12" s="70"/>
      <c r="B12" s="15" t="s">
        <v>24</v>
      </c>
      <c r="C12" s="16">
        <f t="shared" si="1"/>
        <v>4095.3884199999998</v>
      </c>
      <c r="D12" s="16">
        <f t="shared" ref="D12:I12" si="3">D13+D14+D15+D16</f>
        <v>0</v>
      </c>
      <c r="E12" s="16">
        <f t="shared" si="3"/>
        <v>2472.32575</v>
      </c>
      <c r="F12" s="16">
        <f t="shared" si="3"/>
        <v>1623.0626699999998</v>
      </c>
      <c r="G12" s="16">
        <f t="shared" si="3"/>
        <v>0</v>
      </c>
      <c r="H12" s="16">
        <f t="shared" si="3"/>
        <v>0</v>
      </c>
      <c r="I12" s="16">
        <f t="shared" si="3"/>
        <v>1157</v>
      </c>
      <c r="J12" s="75"/>
      <c r="K12" s="79"/>
      <c r="L12" s="54"/>
    </row>
    <row r="13" spans="1:14" ht="60" x14ac:dyDescent="0.2">
      <c r="A13" s="70"/>
      <c r="B13" s="29" t="s">
        <v>36</v>
      </c>
      <c r="C13" s="12">
        <f t="shared" si="1"/>
        <v>43.856499999999997</v>
      </c>
      <c r="D13" s="7"/>
      <c r="E13" s="5">
        <f>'2016-2025 МЕРОПРИЯТИЯ В РАЗБИВК'!E179</f>
        <v>43.856499999999997</v>
      </c>
      <c r="F13" s="7"/>
      <c r="G13" s="7"/>
      <c r="H13" s="7"/>
      <c r="I13" s="7"/>
      <c r="J13" s="75"/>
      <c r="K13" s="79"/>
      <c r="L13" s="6"/>
    </row>
    <row r="14" spans="1:14" ht="60" x14ac:dyDescent="0.2">
      <c r="A14" s="70"/>
      <c r="B14" s="29" t="s">
        <v>37</v>
      </c>
      <c r="C14" s="12">
        <f t="shared" si="1"/>
        <v>30.3</v>
      </c>
      <c r="D14" s="12">
        <f>'2016-2025 МЕРОПРИЯТИЯ В РАЗБИВК'!D180</f>
        <v>0</v>
      </c>
      <c r="E14" s="12">
        <f>'2016-2025 МЕРОПРИЯТИЯ В РАЗБИВК'!E180</f>
        <v>0</v>
      </c>
      <c r="F14" s="12">
        <f>'2016-2025 МЕРОПРИЯТИЯ В РАЗБИВК'!F180</f>
        <v>30.3</v>
      </c>
      <c r="G14" s="12">
        <f>G41</f>
        <v>0</v>
      </c>
      <c r="H14" s="12">
        <f>H41</f>
        <v>0</v>
      </c>
      <c r="I14" s="12">
        <f>I41</f>
        <v>1157</v>
      </c>
      <c r="J14" s="75"/>
      <c r="K14" s="79"/>
      <c r="L14" s="6"/>
    </row>
    <row r="15" spans="1:14" ht="45" x14ac:dyDescent="0.2">
      <c r="A15" s="70"/>
      <c r="B15" s="29" t="s">
        <v>25</v>
      </c>
      <c r="C15" s="12">
        <f t="shared" si="1"/>
        <v>1319.1191699999999</v>
      </c>
      <c r="D15" s="7"/>
      <c r="E15" s="5">
        <f>'2016-2025 МЕРОПРИЯТИЯ В РАЗБИВК'!E181</f>
        <v>781.35649999999998</v>
      </c>
      <c r="F15" s="12">
        <f>'2016-2025 МЕРОПРИЯТИЯ В РАЗБИВК'!F181</f>
        <v>537.76266999999996</v>
      </c>
      <c r="G15" s="7"/>
      <c r="H15" s="7"/>
      <c r="I15" s="7"/>
      <c r="J15" s="75"/>
      <c r="K15" s="79"/>
      <c r="L15" s="6"/>
    </row>
    <row r="16" spans="1:14" ht="30" x14ac:dyDescent="0.2">
      <c r="A16" s="70"/>
      <c r="B16" s="29" t="s">
        <v>38</v>
      </c>
      <c r="C16" s="12">
        <f t="shared" si="1"/>
        <v>2702.1127500000002</v>
      </c>
      <c r="D16" s="7"/>
      <c r="E16" s="5">
        <f>'2016-2025 МЕРОПРИЯТИЯ В РАЗБИВК'!E182</f>
        <v>1647.11275</v>
      </c>
      <c r="F16" s="5">
        <f>'2016-2025 МЕРОПРИЯТИЯ В РАЗБИВК'!F105</f>
        <v>1055</v>
      </c>
      <c r="G16" s="7"/>
      <c r="H16" s="7"/>
      <c r="I16" s="7"/>
      <c r="J16" s="75"/>
      <c r="K16" s="79"/>
      <c r="L16" s="6"/>
    </row>
    <row r="17" spans="1:12" ht="28.5" x14ac:dyDescent="0.2">
      <c r="A17" s="70"/>
      <c r="B17" s="31" t="s">
        <v>26</v>
      </c>
      <c r="C17" s="16">
        <f>C18</f>
        <v>529.75700000000006</v>
      </c>
      <c r="D17" s="16">
        <f>D18</f>
        <v>192.71299999999999</v>
      </c>
      <c r="E17" s="16">
        <f>E18</f>
        <v>48.178999999999995</v>
      </c>
      <c r="F17" s="16">
        <f>F18</f>
        <v>288.86500000000001</v>
      </c>
      <c r="G17" s="16">
        <f>G18</f>
        <v>0</v>
      </c>
      <c r="H17" s="17"/>
      <c r="I17" s="17"/>
      <c r="J17" s="75"/>
      <c r="K17" s="79"/>
      <c r="L17" s="54"/>
    </row>
    <row r="18" spans="1:12" ht="30" x14ac:dyDescent="0.2">
      <c r="A18" s="70"/>
      <c r="B18" s="29" t="s">
        <v>27</v>
      </c>
      <c r="C18" s="12">
        <f t="shared" si="1"/>
        <v>529.75700000000006</v>
      </c>
      <c r="D18" s="5">
        <f>'2016-2025 МЕРОПРИЯТИЯ В РАЗБИВК'!D107</f>
        <v>192.71299999999999</v>
      </c>
      <c r="E18" s="5">
        <f>'2016-2025 МЕРОПРИЯТИЯ В РАЗБИВК'!E107</f>
        <v>48.178999999999995</v>
      </c>
      <c r="F18" s="5">
        <f>'2016-2025 МЕРОПРИЯТИЯ В РАЗБИВК'!F187</f>
        <v>288.86500000000001</v>
      </c>
      <c r="G18" s="7"/>
      <c r="H18" s="7"/>
      <c r="I18" s="7"/>
      <c r="J18" s="75"/>
      <c r="K18" s="79"/>
      <c r="L18" s="6"/>
    </row>
    <row r="19" spans="1:12" ht="42.75" x14ac:dyDescent="0.2">
      <c r="A19" s="70"/>
      <c r="B19" s="31" t="s">
        <v>28</v>
      </c>
      <c r="C19" s="16">
        <f>SUM(C20:C22)</f>
        <v>30839.358809999998</v>
      </c>
      <c r="D19" s="16">
        <f>SUM(D20:D22)</f>
        <v>0</v>
      </c>
      <c r="E19" s="16">
        <f>SUM(E20:E22)</f>
        <v>0</v>
      </c>
      <c r="F19" s="16">
        <f>SUM(F20:F22)</f>
        <v>30839.358809999998</v>
      </c>
      <c r="G19" s="16">
        <f>SUM(G20:G22)</f>
        <v>0</v>
      </c>
      <c r="H19" s="17"/>
      <c r="I19" s="17"/>
      <c r="J19" s="75"/>
      <c r="K19" s="79"/>
      <c r="L19" s="54"/>
    </row>
    <row r="20" spans="1:12" ht="45" x14ac:dyDescent="0.2">
      <c r="A20" s="70"/>
      <c r="B20" s="29" t="s">
        <v>39</v>
      </c>
      <c r="C20" s="12">
        <f>SUM(D20:G20)</f>
        <v>26882.777999999998</v>
      </c>
      <c r="D20" s="7"/>
      <c r="E20" s="7"/>
      <c r="F20" s="12">
        <f>'2016-2025 МЕРОПРИЯТИЯ В РАЗБИВК'!F190</f>
        <v>26882.777999999998</v>
      </c>
      <c r="G20" s="7"/>
      <c r="H20" s="7"/>
      <c r="I20" s="7"/>
      <c r="J20" s="75"/>
      <c r="K20" s="79"/>
      <c r="L20" s="6"/>
    </row>
    <row r="21" spans="1:12" ht="45" x14ac:dyDescent="0.2">
      <c r="A21" s="70"/>
      <c r="B21" s="29" t="s">
        <v>29</v>
      </c>
      <c r="C21" s="12">
        <f>SUM(D21:G21)</f>
        <v>3877.0353500000001</v>
      </c>
      <c r="D21" s="7"/>
      <c r="E21" s="7"/>
      <c r="F21" s="12">
        <f>'2016-2025 МЕРОПРИЯТИЯ В РАЗБИВК'!F191</f>
        <v>3877.0353500000001</v>
      </c>
      <c r="G21" s="7"/>
      <c r="H21" s="7"/>
      <c r="I21" s="7"/>
      <c r="J21" s="75"/>
      <c r="K21" s="79"/>
      <c r="L21" s="6"/>
    </row>
    <row r="22" spans="1:12" ht="30" x14ac:dyDescent="0.2">
      <c r="A22" s="70"/>
      <c r="B22" s="29" t="s">
        <v>53</v>
      </c>
      <c r="C22" s="12">
        <f>SUM(D22:G22)</f>
        <v>79.545460000000006</v>
      </c>
      <c r="D22" s="7"/>
      <c r="E22" s="7"/>
      <c r="F22" s="12">
        <f>'2016-2025 МЕРОПРИЯТИЯ В РАЗБИВК'!F192</f>
        <v>79.545460000000006</v>
      </c>
      <c r="G22" s="7"/>
      <c r="H22" s="7"/>
      <c r="I22" s="7"/>
      <c r="J22" s="75"/>
      <c r="K22" s="79"/>
      <c r="L22" s="6"/>
    </row>
    <row r="23" spans="1:12" ht="57" x14ac:dyDescent="0.2">
      <c r="A23" s="70"/>
      <c r="B23" s="31" t="s">
        <v>30</v>
      </c>
      <c r="C23" s="16">
        <f>SUM(D23:G23)</f>
        <v>0.63149999999999995</v>
      </c>
      <c r="D23" s="16">
        <f>D24</f>
        <v>0</v>
      </c>
      <c r="E23" s="16">
        <f>E24</f>
        <v>0</v>
      </c>
      <c r="F23" s="16">
        <f>F24</f>
        <v>0.63149999999999995</v>
      </c>
      <c r="G23" s="16">
        <v>0</v>
      </c>
      <c r="H23" s="17"/>
      <c r="I23" s="17"/>
      <c r="J23" s="75"/>
      <c r="K23" s="79"/>
      <c r="L23" s="54"/>
    </row>
    <row r="24" spans="1:12" ht="30" x14ac:dyDescent="0.2">
      <c r="A24" s="70"/>
      <c r="B24" s="29" t="s">
        <v>40</v>
      </c>
      <c r="C24" s="12">
        <f>D24+E24+F24</f>
        <v>0.63149999999999995</v>
      </c>
      <c r="D24" s="12">
        <f>'2016-2025 МЕРОПРИЯТИЯ В РАЗБИВК'!D194</f>
        <v>0</v>
      </c>
      <c r="E24" s="12">
        <f>'2016-2025 МЕРОПРИЯТИЯ В РАЗБИВК'!E194</f>
        <v>0</v>
      </c>
      <c r="F24" s="12">
        <f>'2016-2025 МЕРОПРИЯТИЯ В РАЗБИВК'!F194</f>
        <v>0.63149999999999995</v>
      </c>
      <c r="G24" s="12">
        <v>0</v>
      </c>
      <c r="H24" s="7"/>
      <c r="I24" s="7"/>
      <c r="J24" s="75"/>
      <c r="K24" s="79"/>
      <c r="L24" s="6"/>
    </row>
    <row r="25" spans="1:12" ht="71.25" x14ac:dyDescent="0.2">
      <c r="A25" s="70"/>
      <c r="B25" s="31" t="s">
        <v>31</v>
      </c>
      <c r="C25" s="18">
        <f>C26</f>
        <v>11815.236940000001</v>
      </c>
      <c r="D25" s="16">
        <f>D26</f>
        <v>0</v>
      </c>
      <c r="E25" s="16">
        <f>E26</f>
        <v>107.9</v>
      </c>
      <c r="F25" s="18">
        <f>F26</f>
        <v>11707.336940000001</v>
      </c>
      <c r="G25" s="16">
        <v>0</v>
      </c>
      <c r="H25" s="17"/>
      <c r="I25" s="17"/>
      <c r="J25" s="75"/>
      <c r="K25" s="79"/>
      <c r="L25" s="54"/>
    </row>
    <row r="26" spans="1:12" ht="63" x14ac:dyDescent="0.25">
      <c r="A26" s="70"/>
      <c r="B26" s="9" t="s">
        <v>41</v>
      </c>
      <c r="C26" s="5">
        <f>SUM(D26:G26)</f>
        <v>11815.236940000001</v>
      </c>
      <c r="D26" s="5">
        <f>'2016-2025 МЕРОПРИЯТИЯ В РАЗБИВК'!D117</f>
        <v>0</v>
      </c>
      <c r="E26" s="5">
        <f>'2016-2025 МЕРОПРИЯТИЯ В РАЗБИВК'!E117</f>
        <v>107.9</v>
      </c>
      <c r="F26" s="5">
        <f>'2016-2025 МЕРОПРИЯТИЯ В РАЗБИВК'!F196</f>
        <v>11707.336940000001</v>
      </c>
      <c r="G26" s="12">
        <v>0</v>
      </c>
      <c r="H26" s="7"/>
      <c r="I26" s="7"/>
      <c r="J26" s="75"/>
      <c r="K26" s="79"/>
      <c r="L26" s="6"/>
    </row>
    <row r="27" spans="1:12" ht="28.5" x14ac:dyDescent="0.2">
      <c r="A27" s="70"/>
      <c r="B27" s="31" t="s">
        <v>32</v>
      </c>
      <c r="C27" s="16">
        <f>SUM(D27:G27)</f>
        <v>11643.800000000001</v>
      </c>
      <c r="D27" s="16">
        <f>D28</f>
        <v>0</v>
      </c>
      <c r="E27" s="16">
        <f>E28</f>
        <v>0</v>
      </c>
      <c r="F27" s="16">
        <f>F28</f>
        <v>11643.800000000001</v>
      </c>
      <c r="G27" s="16">
        <f>G28</f>
        <v>0</v>
      </c>
      <c r="H27" s="17"/>
      <c r="I27" s="17"/>
      <c r="J27" s="75"/>
      <c r="K27" s="79"/>
      <c r="L27" s="54"/>
    </row>
    <row r="28" spans="1:12" ht="30" x14ac:dyDescent="0.2">
      <c r="A28" s="70"/>
      <c r="B28" s="29" t="s">
        <v>42</v>
      </c>
      <c r="C28" s="12">
        <f>SUM(D28:G28)</f>
        <v>11643.800000000001</v>
      </c>
      <c r="D28" s="5">
        <f>'2016-2025 МЕРОПРИЯТИЯ В РАЗБИВК'!D198</f>
        <v>0</v>
      </c>
      <c r="E28" s="5">
        <f>'2016-2025 МЕРОПРИЯТИЯ В РАЗБИВК'!E198</f>
        <v>0</v>
      </c>
      <c r="F28" s="5">
        <f>'2016-2025 МЕРОПРИЯТИЯ В РАЗБИВК'!F198</f>
        <v>11643.800000000001</v>
      </c>
      <c r="G28" s="7"/>
      <c r="H28" s="7"/>
      <c r="I28" s="7"/>
      <c r="J28" s="75"/>
      <c r="K28" s="79"/>
      <c r="L28" s="6"/>
    </row>
    <row r="29" spans="1:12" ht="43.5" thickBot="1" x14ac:dyDescent="0.25">
      <c r="A29" s="70"/>
      <c r="B29" s="19" t="s">
        <v>33</v>
      </c>
      <c r="C29" s="16">
        <f>SUM(D29:G29)</f>
        <v>0</v>
      </c>
      <c r="D29" s="16">
        <f>D30</f>
        <v>0</v>
      </c>
      <c r="E29" s="16">
        <f>E30</f>
        <v>0</v>
      </c>
      <c r="F29" s="16">
        <f>F30</f>
        <v>0</v>
      </c>
      <c r="G29" s="16">
        <f>G30</f>
        <v>0</v>
      </c>
      <c r="H29" s="17"/>
      <c r="I29" s="17"/>
      <c r="J29" s="75"/>
      <c r="K29" s="79"/>
      <c r="L29" s="54"/>
    </row>
    <row r="30" spans="1:12" ht="95.25" thickBot="1" x14ac:dyDescent="0.25">
      <c r="A30" s="70"/>
      <c r="B30" s="32" t="s">
        <v>43</v>
      </c>
      <c r="C30" s="12">
        <f>SUM(D30:G30)</f>
        <v>0</v>
      </c>
      <c r="D30" s="5">
        <f>'2016-2025 МЕРОПРИЯТИЯ В РАЗБИВК'!D121</f>
        <v>0</v>
      </c>
      <c r="E30" s="5">
        <f>'2016-2025 МЕРОПРИЯТИЯ В РАЗБИВК'!E200</f>
        <v>0</v>
      </c>
      <c r="F30" s="5">
        <f>'2016-2025 МЕРОПРИЯТИЯ В РАЗБИВК'!F121</f>
        <v>0</v>
      </c>
      <c r="G30" s="7"/>
      <c r="H30" s="7"/>
      <c r="I30" s="7"/>
      <c r="J30" s="75"/>
      <c r="K30" s="79"/>
      <c r="L30" s="6"/>
    </row>
    <row r="31" spans="1:12" ht="85.5" x14ac:dyDescent="0.2">
      <c r="A31" s="70"/>
      <c r="B31" s="23" t="s">
        <v>34</v>
      </c>
      <c r="C31" s="25"/>
      <c r="D31" s="25"/>
      <c r="E31" s="25"/>
      <c r="F31" s="25"/>
      <c r="G31" s="25"/>
      <c r="H31" s="25"/>
      <c r="I31" s="25"/>
      <c r="J31" s="75"/>
      <c r="K31" s="79"/>
      <c r="L31" s="13"/>
    </row>
    <row r="32" spans="1:12" ht="30" x14ac:dyDescent="0.2">
      <c r="A32" s="70"/>
      <c r="B32" s="33" t="s">
        <v>65</v>
      </c>
      <c r="C32" s="25">
        <f>D32+E32+F32+G32</f>
        <v>0</v>
      </c>
      <c r="D32" s="25">
        <f>'2016-2025 МЕРОПРИЯТИЯ В РАЗБИВК'!D209</f>
        <v>0</v>
      </c>
      <c r="E32" s="25">
        <f>'2016-2025 МЕРОПРИЯТИЯ В РАЗБИВК'!E209</f>
        <v>0</v>
      </c>
      <c r="F32" s="25">
        <f>'2016-2025 МЕРОПРИЯТИЯ В РАЗБИВК'!F209</f>
        <v>0</v>
      </c>
      <c r="G32" s="25">
        <v>0</v>
      </c>
      <c r="H32" s="25"/>
      <c r="I32" s="25">
        <v>1100</v>
      </c>
      <c r="J32" s="75"/>
      <c r="K32" s="79"/>
      <c r="L32" s="28" t="s">
        <v>6</v>
      </c>
    </row>
    <row r="33" spans="1:12" ht="35.25" customHeight="1" x14ac:dyDescent="0.2">
      <c r="A33" s="70"/>
      <c r="B33" s="33"/>
      <c r="C33" s="25"/>
      <c r="D33" s="25">
        <f>'2016-2025 МЕРОПРИЯТИЯ В РАЗБИВК'!D126</f>
        <v>0</v>
      </c>
      <c r="E33" s="25"/>
      <c r="F33" s="25"/>
      <c r="G33" s="25"/>
      <c r="H33" s="25"/>
      <c r="I33" s="25"/>
      <c r="J33" s="75"/>
      <c r="K33" s="79"/>
      <c r="L33" s="14" t="s">
        <v>8</v>
      </c>
    </row>
    <row r="34" spans="1:12" ht="30" x14ac:dyDescent="0.2">
      <c r="A34" s="70"/>
      <c r="B34" s="34"/>
      <c r="C34" s="25">
        <f t="shared" ref="C34:C39" si="4">D34+E34+F34+G34</f>
        <v>0</v>
      </c>
      <c r="D34" s="25"/>
      <c r="E34" s="25"/>
      <c r="F34" s="25"/>
      <c r="G34" s="26"/>
      <c r="H34" s="26"/>
      <c r="I34" s="27">
        <v>512</v>
      </c>
      <c r="J34" s="75"/>
      <c r="K34" s="79"/>
      <c r="L34" s="28" t="s">
        <v>6</v>
      </c>
    </row>
    <row r="35" spans="1:12" ht="30" x14ac:dyDescent="0.2">
      <c r="A35" s="70"/>
      <c r="B35" s="33"/>
      <c r="C35" s="25">
        <f t="shared" si="4"/>
        <v>0</v>
      </c>
      <c r="D35" s="25"/>
      <c r="E35" s="25"/>
      <c r="F35" s="25"/>
      <c r="G35" s="25"/>
      <c r="H35" s="25"/>
      <c r="I35" s="25">
        <v>57</v>
      </c>
      <c r="J35" s="75"/>
      <c r="K35" s="79"/>
      <c r="L35" s="28" t="s">
        <v>6</v>
      </c>
    </row>
    <row r="36" spans="1:12" ht="25.9" customHeight="1" x14ac:dyDescent="0.2">
      <c r="A36" s="70"/>
      <c r="B36" s="33"/>
      <c r="C36" s="25"/>
      <c r="D36" s="25"/>
      <c r="E36" s="25"/>
      <c r="F36" s="25"/>
      <c r="G36" s="25"/>
      <c r="H36" s="25"/>
      <c r="I36" s="25"/>
      <c r="J36" s="75"/>
      <c r="K36" s="79"/>
      <c r="L36" s="28" t="s">
        <v>6</v>
      </c>
    </row>
    <row r="37" spans="1:12" ht="30" customHeight="1" x14ac:dyDescent="0.2">
      <c r="A37" s="70"/>
      <c r="B37" s="33"/>
      <c r="C37" s="25"/>
      <c r="D37" s="25"/>
      <c r="E37" s="25"/>
      <c r="F37" s="25"/>
      <c r="G37" s="25"/>
      <c r="H37" s="25"/>
      <c r="I37" s="25"/>
      <c r="J37" s="75"/>
      <c r="K37" s="79"/>
      <c r="L37" s="28" t="s">
        <v>7</v>
      </c>
    </row>
    <row r="38" spans="1:12" ht="33.6" customHeight="1" x14ac:dyDescent="0.2">
      <c r="A38" s="70"/>
      <c r="D38" s="25"/>
      <c r="E38" s="25"/>
      <c r="F38" s="25"/>
      <c r="J38" s="75"/>
      <c r="K38" s="79"/>
      <c r="L38" s="28" t="s">
        <v>6</v>
      </c>
    </row>
    <row r="39" spans="1:12" ht="36" customHeight="1" x14ac:dyDescent="0.2">
      <c r="A39" s="70"/>
      <c r="B39" s="33"/>
      <c r="C39" s="25">
        <f t="shared" si="4"/>
        <v>0</v>
      </c>
      <c r="D39" s="25"/>
      <c r="E39" s="25"/>
      <c r="F39" s="25"/>
      <c r="G39" s="25"/>
      <c r="H39" s="25"/>
      <c r="I39" s="25">
        <v>5</v>
      </c>
      <c r="J39" s="75"/>
      <c r="K39" s="79"/>
      <c r="L39" s="28" t="s">
        <v>6</v>
      </c>
    </row>
    <row r="40" spans="1:12" ht="27.6" customHeight="1" x14ac:dyDescent="0.2">
      <c r="A40" s="70"/>
      <c r="B40" s="35" t="s">
        <v>44</v>
      </c>
      <c r="C40" s="11">
        <f>C34+C39</f>
        <v>0</v>
      </c>
      <c r="D40" s="25">
        <f>'2016-2025 МЕРОПРИЯТИЯ В РАЗБИВК'!D133</f>
        <v>10.667999999999999</v>
      </c>
      <c r="E40" s="25">
        <f>'2016-2025 МЕРОПРИЯТИЯ В РАЗБИВК'!E133</f>
        <v>2.669</v>
      </c>
      <c r="F40" s="25">
        <f>'2016-2025 МЕРОПРИЯТИЯ В РАЗБИВК'!F133</f>
        <v>0.13500000000000001</v>
      </c>
      <c r="G40" s="11">
        <f>G34+G39</f>
        <v>0</v>
      </c>
      <c r="H40" s="11">
        <f>H34+H39</f>
        <v>0</v>
      </c>
      <c r="I40" s="11">
        <f>I34+I39</f>
        <v>517</v>
      </c>
      <c r="J40" s="75"/>
      <c r="K40" s="79"/>
      <c r="L40" s="28" t="s">
        <v>6</v>
      </c>
    </row>
    <row r="41" spans="1:12" ht="27.6" customHeight="1" x14ac:dyDescent="0.2">
      <c r="A41" s="70"/>
      <c r="B41" s="35" t="s">
        <v>45</v>
      </c>
      <c r="C41" s="11">
        <f>C35+C32</f>
        <v>0</v>
      </c>
      <c r="D41" s="25">
        <f>'2016-2025 МЕРОПРИЯТИЯ В РАЗБИВК'!D134</f>
        <v>0</v>
      </c>
      <c r="E41" s="25">
        <f>'2016-2025 МЕРОПРИЯТИЯ В РАЗБИВК'!E134</f>
        <v>99.5</v>
      </c>
      <c r="F41" s="25">
        <f>'2016-2025 МЕРОПРИЯТИЯ В РАЗБИВК'!F134</f>
        <v>5.2370000000000001</v>
      </c>
      <c r="G41" s="11">
        <f>G35+G32</f>
        <v>0</v>
      </c>
      <c r="H41" s="11">
        <f>H35+H32</f>
        <v>0</v>
      </c>
      <c r="I41" s="11">
        <f>I35+I32</f>
        <v>1157</v>
      </c>
      <c r="J41" s="75"/>
      <c r="K41" s="79"/>
      <c r="L41" s="13"/>
    </row>
    <row r="42" spans="1:12" ht="57" x14ac:dyDescent="0.2">
      <c r="A42" s="70"/>
      <c r="B42" s="36" t="s">
        <v>50</v>
      </c>
      <c r="C42" s="20">
        <f>C40+C41</f>
        <v>0</v>
      </c>
      <c r="D42" s="20">
        <f t="shared" ref="D42:I42" si="5">D40+D41</f>
        <v>10.667999999999999</v>
      </c>
      <c r="E42" s="20">
        <f t="shared" si="5"/>
        <v>102.169</v>
      </c>
      <c r="F42" s="20">
        <f t="shared" si="5"/>
        <v>5.3719999999999999</v>
      </c>
      <c r="G42" s="20">
        <f t="shared" si="5"/>
        <v>0</v>
      </c>
      <c r="H42" s="20">
        <f t="shared" si="5"/>
        <v>0</v>
      </c>
      <c r="I42" s="20">
        <f t="shared" si="5"/>
        <v>1674</v>
      </c>
      <c r="J42" s="75"/>
      <c r="K42" s="79"/>
      <c r="L42" s="13"/>
    </row>
    <row r="43" spans="1:12" ht="25.15" customHeight="1" x14ac:dyDescent="0.2">
      <c r="A43" s="70"/>
      <c r="B43" s="37" t="s">
        <v>18</v>
      </c>
      <c r="C43" s="21" t="e">
        <f t="shared" ref="C43:I43" si="6">C8+C12+C17+C19+C23+C25+C27+C29</f>
        <v>#REF!</v>
      </c>
      <c r="D43" s="21">
        <f t="shared" si="6"/>
        <v>203.381</v>
      </c>
      <c r="E43" s="21" t="e">
        <f t="shared" si="6"/>
        <v>#REF!</v>
      </c>
      <c r="F43" s="21" t="e">
        <f t="shared" si="6"/>
        <v>#REF!</v>
      </c>
      <c r="G43" s="21">
        <f t="shared" si="6"/>
        <v>0</v>
      </c>
      <c r="H43" s="21">
        <f t="shared" si="6"/>
        <v>0</v>
      </c>
      <c r="I43" s="21">
        <f t="shared" si="6"/>
        <v>1674</v>
      </c>
      <c r="J43" s="75"/>
      <c r="K43" s="79"/>
      <c r="L43" s="13"/>
    </row>
    <row r="44" spans="1:12" ht="25.15" customHeight="1" x14ac:dyDescent="0.2">
      <c r="A44" s="70"/>
      <c r="B44" s="72">
        <v>2021</v>
      </c>
      <c r="C44" s="73"/>
      <c r="D44" s="73"/>
      <c r="E44" s="73"/>
      <c r="F44" s="73"/>
      <c r="G44" s="73"/>
      <c r="H44" s="73"/>
      <c r="I44" s="80"/>
      <c r="J44" s="75"/>
      <c r="K44" s="79"/>
      <c r="L44" s="53"/>
    </row>
    <row r="45" spans="1:12" ht="31.5" x14ac:dyDescent="0.25">
      <c r="A45" s="70"/>
      <c r="B45" s="63" t="s">
        <v>21</v>
      </c>
      <c r="C45" s="16" t="e">
        <f>C46+C47+C48</f>
        <v>#REF!</v>
      </c>
      <c r="D45" s="16">
        <f t="shared" ref="D45:I45" si="7">D46+D47+D48</f>
        <v>169.98487</v>
      </c>
      <c r="E45" s="16">
        <f t="shared" si="7"/>
        <v>42.496220000000001</v>
      </c>
      <c r="F45" s="16">
        <f t="shared" si="7"/>
        <v>246.64645999999999</v>
      </c>
      <c r="G45" s="16" t="e">
        <f t="shared" si="7"/>
        <v>#REF!</v>
      </c>
      <c r="H45" s="16" t="e">
        <f t="shared" si="7"/>
        <v>#REF!</v>
      </c>
      <c r="I45" s="16" t="e">
        <f t="shared" si="7"/>
        <v>#REF!</v>
      </c>
      <c r="J45" s="75"/>
      <c r="K45" s="79"/>
      <c r="L45" s="13"/>
    </row>
    <row r="46" spans="1:12" ht="60" x14ac:dyDescent="0.2">
      <c r="A46" s="70"/>
      <c r="B46" s="29" t="s">
        <v>22</v>
      </c>
      <c r="C46" s="12">
        <f>D46+E46+F46+G46</f>
        <v>307.63149999999996</v>
      </c>
      <c r="D46" s="5">
        <f>'2016-2025 МЕРОПРИЯТИЯ В РАЗБИВК'!D136</f>
        <v>50</v>
      </c>
      <c r="E46" s="5">
        <f>'2016-2025 МЕРОПРИЯТИЯ В РАЗБИВК'!E229</f>
        <v>12.5</v>
      </c>
      <c r="F46" s="5">
        <f>'2016-2025 МЕРОПРИЯТИЯ В РАЗБИВК'!F136</f>
        <v>245.13149999999999</v>
      </c>
      <c r="G46" s="5"/>
      <c r="H46" s="5"/>
      <c r="I46" s="5"/>
      <c r="J46" s="75"/>
      <c r="K46" s="79"/>
      <c r="L46" s="53"/>
    </row>
    <row r="47" spans="1:12" ht="60" x14ac:dyDescent="0.25">
      <c r="A47" s="70"/>
      <c r="B47" s="8" t="s">
        <v>35</v>
      </c>
      <c r="C47" s="12" t="e">
        <f>D47+E47+F47+G47</f>
        <v>#REF!</v>
      </c>
      <c r="D47" s="5">
        <f>'2016-2025 МЕРОПРИЯТИЯ В РАЗБИВК'!D230</f>
        <v>119.98487</v>
      </c>
      <c r="E47" s="5">
        <f>'2016-2025 МЕРОПРИЯТИЯ В РАЗБИВК'!E230</f>
        <v>29.996220000000001</v>
      </c>
      <c r="F47" s="5">
        <f>'2016-2025 МЕРОПРИЯТИЯ В РАЗБИВК'!F230</f>
        <v>1.5149600000000001</v>
      </c>
      <c r="G47" s="12" t="e">
        <f>G69</f>
        <v>#REF!</v>
      </c>
      <c r="H47" s="12" t="e">
        <f>H69</f>
        <v>#REF!</v>
      </c>
      <c r="I47" s="12" t="e">
        <f>I69</f>
        <v>#REF!</v>
      </c>
      <c r="J47" s="75"/>
      <c r="K47" s="79"/>
      <c r="L47" s="13"/>
    </row>
    <row r="48" spans="1:12" ht="45" x14ac:dyDescent="0.2">
      <c r="A48" s="70"/>
      <c r="B48" s="29" t="s">
        <v>23</v>
      </c>
      <c r="C48" s="12">
        <f>D48+E48+F48+G48</f>
        <v>0</v>
      </c>
      <c r="D48" s="5">
        <f>'2016-2025 МЕРОПРИЯТИЯ В РАЗБИВК'!D138</f>
        <v>0</v>
      </c>
      <c r="E48" s="5">
        <f>'2016-2025 МЕРОПРИЯТИЯ В РАЗБИВК'!E231</f>
        <v>0</v>
      </c>
      <c r="F48" s="5">
        <f>'2016-2025 МЕРОПРИЯТИЯ В РАЗБИВК'!F231</f>
        <v>0</v>
      </c>
      <c r="G48" s="5"/>
      <c r="H48" s="5"/>
      <c r="I48" s="5"/>
      <c r="J48" s="75"/>
      <c r="K48" s="79"/>
      <c r="L48" s="13"/>
    </row>
    <row r="49" spans="1:12" ht="25.15" customHeight="1" x14ac:dyDescent="0.25">
      <c r="A49" s="70"/>
      <c r="B49" s="15" t="s">
        <v>24</v>
      </c>
      <c r="C49" s="16">
        <f>C50+C51+C52+C53</f>
        <v>79402.000379999998</v>
      </c>
      <c r="D49" s="16">
        <f t="shared" ref="D49:I49" si="8">D50+D51+D52+D53</f>
        <v>16603.614989999998</v>
      </c>
      <c r="E49" s="16">
        <f t="shared" si="8"/>
        <v>33726.807500000003</v>
      </c>
      <c r="F49" s="16">
        <f t="shared" si="8"/>
        <v>29071.57789</v>
      </c>
      <c r="G49" s="16">
        <f t="shared" si="8"/>
        <v>0</v>
      </c>
      <c r="H49" s="16" t="e">
        <f t="shared" si="8"/>
        <v>#REF!</v>
      </c>
      <c r="I49" s="16" t="e">
        <f t="shared" si="8"/>
        <v>#REF!</v>
      </c>
      <c r="J49" s="75"/>
      <c r="K49" s="79"/>
      <c r="L49" s="13"/>
    </row>
    <row r="50" spans="1:12" ht="60" x14ac:dyDescent="0.2">
      <c r="A50" s="70"/>
      <c r="B50" s="29" t="s">
        <v>36</v>
      </c>
      <c r="C50" s="12">
        <f>D50+E50+F50+G50</f>
        <v>37088.04146</v>
      </c>
      <c r="D50" s="5">
        <f>'2016-2025 МЕРОПРИЯТИЯ В РАЗБИВК'!D234</f>
        <v>16333.63012</v>
      </c>
      <c r="E50" s="5">
        <f>'2016-2025 МЕРОПРИЯТИЯ В РАЗБИВК'!E234</f>
        <v>16795.90753</v>
      </c>
      <c r="F50" s="5">
        <f>'2016-2025 МЕРОПРИЯТИЯ В РАЗБИВК'!F234</f>
        <v>3958.5038099999997</v>
      </c>
      <c r="G50" s="5"/>
      <c r="H50" s="5"/>
      <c r="I50" s="5"/>
      <c r="J50" s="75"/>
      <c r="K50" s="79"/>
      <c r="L50" s="53"/>
    </row>
    <row r="51" spans="1:12" ht="60" x14ac:dyDescent="0.2">
      <c r="A51" s="70"/>
      <c r="B51" s="29" t="s">
        <v>37</v>
      </c>
      <c r="C51" s="12">
        <f>D51+E51+F51+G51</f>
        <v>400.89017000000001</v>
      </c>
      <c r="D51" s="5">
        <f>'2016-2025 МЕРОПРИЯТИЯ В РАЗБИВК'!D235</f>
        <v>269.98487</v>
      </c>
      <c r="E51" s="5">
        <f>'2016-2025 МЕРОПРИЯТИЯ В РАЗБИВК'!E235</f>
        <v>67.496219999999994</v>
      </c>
      <c r="F51" s="5">
        <f>'2016-2025 МЕРОПРИЯТИЯ В РАЗБИВК'!F235</f>
        <v>63.409080000000003</v>
      </c>
      <c r="G51" s="5">
        <f>'2016-2025 МЕРОПРИЯТИЯ В РАЗБИВК'!G142</f>
        <v>0</v>
      </c>
      <c r="H51" s="5" t="e">
        <f>'2016-2025 МЕРОПРИЯТИЯ В РАЗБИВК'!#REF!</f>
        <v>#REF!</v>
      </c>
      <c r="I51" s="5" t="e">
        <f>'2016-2025 МЕРОПРИЯТИЯ В РАЗБИВК'!#REF!</f>
        <v>#REF!</v>
      </c>
      <c r="J51" s="75"/>
      <c r="K51" s="79"/>
      <c r="L51" s="13"/>
    </row>
    <row r="52" spans="1:12" ht="45" x14ac:dyDescent="0.2">
      <c r="A52" s="70"/>
      <c r="B52" s="29" t="s">
        <v>25</v>
      </c>
      <c r="C52" s="12">
        <f>D52+E52+F52+G52</f>
        <v>288.86500000000001</v>
      </c>
      <c r="D52" s="5">
        <f>'2016-2025 МЕРОПРИЯТИЯ В РАЗБИВК'!D236</f>
        <v>0</v>
      </c>
      <c r="E52" s="5">
        <f>'2016-2025 МЕРОПРИЯТИЯ В РАЗБИВК'!E236</f>
        <v>0</v>
      </c>
      <c r="F52" s="5">
        <f>'2016-2025 МЕРОПРИЯТИЯ В РАЗБИВК'!F236</f>
        <v>288.86500000000001</v>
      </c>
      <c r="G52" s="5"/>
      <c r="H52" s="5"/>
      <c r="I52" s="5"/>
      <c r="J52" s="75"/>
      <c r="K52" s="79"/>
      <c r="L52" s="13"/>
    </row>
    <row r="53" spans="1:12" ht="30" x14ac:dyDescent="0.2">
      <c r="A53" s="70"/>
      <c r="B53" s="29" t="s">
        <v>38</v>
      </c>
      <c r="C53" s="12">
        <f>D53+E53+F53+G53</f>
        <v>41624.203750000001</v>
      </c>
      <c r="D53" s="5">
        <f>'2016-2025 МЕРОПРИЯТИЯ В РАЗБИВК'!D144</f>
        <v>0</v>
      </c>
      <c r="E53" s="5">
        <f>'2016-2025 МЕРОПРИЯТИЯ В РАЗБИВК'!E237</f>
        <v>16863.403750000001</v>
      </c>
      <c r="F53" s="5">
        <f>'2016-2025 МЕРОПРИЯТИЯ В РАЗБИВК'!F144</f>
        <v>24760.799999999999</v>
      </c>
      <c r="G53" s="5"/>
      <c r="H53" s="5"/>
      <c r="I53" s="5"/>
      <c r="J53" s="75"/>
      <c r="K53" s="79"/>
      <c r="L53" s="13"/>
    </row>
    <row r="54" spans="1:12" ht="28.5" x14ac:dyDescent="0.2">
      <c r="A54" s="70"/>
      <c r="B54" s="31" t="s">
        <v>26</v>
      </c>
      <c r="C54" s="16" t="e">
        <f>C55</f>
        <v>#REF!</v>
      </c>
      <c r="D54" s="16" t="e">
        <f t="shared" ref="D54:I54" si="9">D55</f>
        <v>#REF!</v>
      </c>
      <c r="E54" s="16" t="e">
        <f t="shared" si="9"/>
        <v>#REF!</v>
      </c>
      <c r="F54" s="16" t="e">
        <f t="shared" si="9"/>
        <v>#REF!</v>
      </c>
      <c r="G54" s="16">
        <f t="shared" si="9"/>
        <v>0</v>
      </c>
      <c r="H54" s="16">
        <f t="shared" si="9"/>
        <v>0</v>
      </c>
      <c r="I54" s="16">
        <f t="shared" si="9"/>
        <v>0</v>
      </c>
      <c r="J54" s="75"/>
      <c r="K54" s="79"/>
      <c r="L54" s="13"/>
    </row>
    <row r="55" spans="1:12" ht="30" x14ac:dyDescent="0.2">
      <c r="A55" s="70"/>
      <c r="B55" s="29" t="s">
        <v>27</v>
      </c>
      <c r="C55" s="12" t="e">
        <f>D55+E55+F55+G55</f>
        <v>#REF!</v>
      </c>
      <c r="D55" s="5" t="e">
        <f>'2016-2025 МЕРОПРИЯТИЯ В РАЗБИВК'!#REF!</f>
        <v>#REF!</v>
      </c>
      <c r="E55" s="5" t="e">
        <f>'2016-2025 МЕРОПРИЯТИЯ В РАЗБИВК'!#REF!</f>
        <v>#REF!</v>
      </c>
      <c r="F55" s="5" t="e">
        <f>'2016-2025 МЕРОПРИЯТИЯ В РАЗБИВК'!#REF!</f>
        <v>#REF!</v>
      </c>
      <c r="G55" s="5"/>
      <c r="H55" s="5"/>
      <c r="I55" s="5"/>
      <c r="J55" s="75"/>
      <c r="K55" s="79"/>
      <c r="L55" s="53"/>
    </row>
    <row r="56" spans="1:12" ht="42.75" x14ac:dyDescent="0.2">
      <c r="A56" s="70"/>
      <c r="B56" s="31" t="s">
        <v>28</v>
      </c>
      <c r="C56" s="16" t="e">
        <f>C57+C58+C59</f>
        <v>#REF!</v>
      </c>
      <c r="D56" s="16">
        <f t="shared" ref="D56:I56" si="10">D57+D58+D59</f>
        <v>2800</v>
      </c>
      <c r="E56" s="16">
        <f t="shared" si="10"/>
        <v>700</v>
      </c>
      <c r="F56" s="16" t="e">
        <f t="shared" si="10"/>
        <v>#REF!</v>
      </c>
      <c r="G56" s="16">
        <f t="shared" si="10"/>
        <v>0</v>
      </c>
      <c r="H56" s="16">
        <f t="shared" si="10"/>
        <v>0</v>
      </c>
      <c r="I56" s="16">
        <f t="shared" si="10"/>
        <v>0</v>
      </c>
      <c r="J56" s="75"/>
      <c r="K56" s="79"/>
      <c r="L56" s="13"/>
    </row>
    <row r="57" spans="1:12" ht="45" x14ac:dyDescent="0.2">
      <c r="A57" s="70"/>
      <c r="B57" s="29" t="s">
        <v>39</v>
      </c>
      <c r="C57" s="12" t="e">
        <f>D57+E57+F57+G57</f>
        <v>#REF!</v>
      </c>
      <c r="D57" s="12">
        <f>'2016-2025 МЕРОПРИЯТИЯ В РАЗБИВК'!D148</f>
        <v>0</v>
      </c>
      <c r="E57" s="12">
        <f>'2016-2025 МЕРОПРИЯТИЯ В РАЗБИВК'!E148</f>
        <v>0</v>
      </c>
      <c r="F57" s="12" t="e">
        <f>'2016-2025 МЕРОПРИЯТИЯ В РАЗБИВК'!#REF!</f>
        <v>#REF!</v>
      </c>
      <c r="G57" s="5"/>
      <c r="H57" s="5"/>
      <c r="I57" s="5"/>
      <c r="J57" s="75"/>
      <c r="K57" s="79"/>
      <c r="L57" s="53"/>
    </row>
    <row r="58" spans="1:12" ht="45" x14ac:dyDescent="0.2">
      <c r="A58" s="70"/>
      <c r="B58" s="29" t="s">
        <v>29</v>
      </c>
      <c r="C58" s="12" t="e">
        <f>D58+E58+F58+G58</f>
        <v>#REF!</v>
      </c>
      <c r="D58" s="12">
        <f>'2016-2025 МЕРОПРИЯТИЯ В РАЗБИВК'!D149</f>
        <v>0</v>
      </c>
      <c r="E58" s="12">
        <f>'2016-2025 МЕРОПРИЯТИЯ В РАЗБИВК'!E149</f>
        <v>0</v>
      </c>
      <c r="F58" s="12" t="e">
        <f>'2016-2025 МЕРОПРИЯТИЯ В РАЗБИВК'!#REF!</f>
        <v>#REF!</v>
      </c>
      <c r="G58" s="5"/>
      <c r="H58" s="5"/>
      <c r="I58" s="5"/>
      <c r="J58" s="75"/>
      <c r="K58" s="79"/>
      <c r="L58" s="13"/>
    </row>
    <row r="59" spans="1:12" ht="30" x14ac:dyDescent="0.2">
      <c r="A59" s="70"/>
      <c r="B59" s="29" t="s">
        <v>53</v>
      </c>
      <c r="C59" s="12" t="e">
        <f>D59+E59+F59+G59</f>
        <v>#REF!</v>
      </c>
      <c r="D59" s="12">
        <f>'2016-2025 МЕРОПРИЯТИЯ В РАЗБИВК'!D150</f>
        <v>2800</v>
      </c>
      <c r="E59" s="12">
        <f>'2016-2025 МЕРОПРИЯТИЯ В РАЗБИВК'!E150</f>
        <v>700</v>
      </c>
      <c r="F59" s="12" t="e">
        <f>'2016-2025 МЕРОПРИЯТИЯ В РАЗБИВК'!#REF!</f>
        <v>#REF!</v>
      </c>
      <c r="G59" s="5"/>
      <c r="H59" s="5"/>
      <c r="I59" s="5"/>
      <c r="J59" s="75"/>
      <c r="K59" s="79"/>
      <c r="L59" s="13"/>
    </row>
    <row r="60" spans="1:12" ht="57" x14ac:dyDescent="0.2">
      <c r="A60" s="70"/>
      <c r="B60" s="31" t="s">
        <v>30</v>
      </c>
      <c r="C60" s="16" t="e">
        <f>C61</f>
        <v>#REF!</v>
      </c>
      <c r="D60" s="16">
        <f t="shared" ref="D60:I60" si="11">D61</f>
        <v>50</v>
      </c>
      <c r="E60" s="16">
        <f t="shared" si="11"/>
        <v>12.5</v>
      </c>
      <c r="F60" s="16" t="e">
        <f t="shared" si="11"/>
        <v>#REF!</v>
      </c>
      <c r="G60" s="16">
        <f t="shared" si="11"/>
        <v>0</v>
      </c>
      <c r="H60" s="16">
        <f t="shared" si="11"/>
        <v>0</v>
      </c>
      <c r="I60" s="16">
        <f t="shared" si="11"/>
        <v>0</v>
      </c>
      <c r="J60" s="75"/>
      <c r="K60" s="79"/>
      <c r="L60" s="13"/>
    </row>
    <row r="61" spans="1:12" ht="30" x14ac:dyDescent="0.2">
      <c r="A61" s="70"/>
      <c r="B61" s="29" t="s">
        <v>40</v>
      </c>
      <c r="C61" s="12" t="e">
        <f>D61+E61+F61+G61</f>
        <v>#REF!</v>
      </c>
      <c r="D61" s="12">
        <f>'2016-2025 МЕРОПРИЯТИЯ В РАЗБИВК'!D152</f>
        <v>50</v>
      </c>
      <c r="E61" s="12">
        <f>'2016-2025 МЕРОПРИЯТИЯ В РАЗБИВК'!E152</f>
        <v>12.5</v>
      </c>
      <c r="F61" s="12" t="e">
        <f>'2016-2025 МЕРОПРИЯТИЯ В РАЗБИВК'!#REF!</f>
        <v>#REF!</v>
      </c>
      <c r="G61" s="12">
        <v>0</v>
      </c>
      <c r="H61" s="5"/>
      <c r="I61" s="5"/>
      <c r="J61" s="75"/>
      <c r="K61" s="79"/>
      <c r="L61" s="53"/>
    </row>
    <row r="62" spans="1:12" ht="71.25" x14ac:dyDescent="0.2">
      <c r="A62" s="70"/>
      <c r="B62" s="31" t="s">
        <v>31</v>
      </c>
      <c r="C62" s="16" t="e">
        <f>C63</f>
        <v>#REF!</v>
      </c>
      <c r="D62" s="16">
        <f t="shared" ref="D62:I62" si="12">D63</f>
        <v>0</v>
      </c>
      <c r="E62" s="16">
        <f t="shared" si="12"/>
        <v>0</v>
      </c>
      <c r="F62" s="16" t="e">
        <f t="shared" si="12"/>
        <v>#REF!</v>
      </c>
      <c r="G62" s="16">
        <f t="shared" si="12"/>
        <v>0</v>
      </c>
      <c r="H62" s="16">
        <f t="shared" si="12"/>
        <v>0</v>
      </c>
      <c r="I62" s="16">
        <f t="shared" si="12"/>
        <v>0</v>
      </c>
      <c r="J62" s="75"/>
      <c r="K62" s="79"/>
      <c r="L62" s="13"/>
    </row>
    <row r="63" spans="1:12" ht="63" x14ac:dyDescent="0.25">
      <c r="A63" s="70"/>
      <c r="B63" s="9" t="s">
        <v>41</v>
      </c>
      <c r="C63" s="12" t="e">
        <f>D63+E63+F63+G63</f>
        <v>#REF!</v>
      </c>
      <c r="D63" s="5">
        <f>'2016-2025 МЕРОПРИЯТИЯ В РАЗБИВК'!D155</f>
        <v>0</v>
      </c>
      <c r="E63" s="5">
        <f>'2016-2025 МЕРОПРИЯТИЯ В РАЗБИВК'!E155</f>
        <v>0</v>
      </c>
      <c r="F63" s="5" t="e">
        <f>'2016-2025 МЕРОПРИЯТИЯ В РАЗБИВК'!#REF!</f>
        <v>#REF!</v>
      </c>
      <c r="G63" s="5"/>
      <c r="H63" s="5"/>
      <c r="I63" s="5"/>
      <c r="J63" s="75"/>
      <c r="K63" s="79"/>
      <c r="L63" s="53"/>
    </row>
    <row r="64" spans="1:12" ht="28.5" x14ac:dyDescent="0.2">
      <c r="A64" s="70"/>
      <c r="B64" s="31" t="s">
        <v>32</v>
      </c>
      <c r="C64" s="16" t="e">
        <f>C65</f>
        <v>#REF!</v>
      </c>
      <c r="D64" s="16">
        <f t="shared" ref="D64:I64" si="13">D65</f>
        <v>115.241</v>
      </c>
      <c r="E64" s="16" t="e">
        <f t="shared" si="13"/>
        <v>#REF!</v>
      </c>
      <c r="F64" s="16" t="e">
        <f t="shared" si="13"/>
        <v>#REF!</v>
      </c>
      <c r="G64" s="16">
        <f t="shared" si="13"/>
        <v>0</v>
      </c>
      <c r="H64" s="16">
        <f t="shared" si="13"/>
        <v>0</v>
      </c>
      <c r="I64" s="16">
        <f t="shared" si="13"/>
        <v>0</v>
      </c>
      <c r="J64" s="75"/>
      <c r="K64" s="79"/>
      <c r="L64" s="13"/>
    </row>
    <row r="65" spans="1:12" ht="30" x14ac:dyDescent="0.2">
      <c r="A65" s="70"/>
      <c r="B65" s="29" t="s">
        <v>42</v>
      </c>
      <c r="C65" s="12" t="e">
        <f>D65+E65+F65+G65</f>
        <v>#REF!</v>
      </c>
      <c r="D65" s="5">
        <f>'2016-2025 МЕРОПРИЯТИЯ В РАЗБИВК'!D157</f>
        <v>115.241</v>
      </c>
      <c r="E65" s="5" t="e">
        <f>'2016-2025 МЕРОПРИЯТИЯ В РАЗБИВК'!#REF!</f>
        <v>#REF!</v>
      </c>
      <c r="F65" s="5" t="e">
        <f>'2016-2025 МЕРОПРИЯТИЯ В РАЗБИВК'!#REF!</f>
        <v>#REF!</v>
      </c>
      <c r="G65" s="5"/>
      <c r="H65" s="5"/>
      <c r="I65" s="5"/>
      <c r="J65" s="75"/>
      <c r="K65" s="79"/>
      <c r="L65" s="53"/>
    </row>
    <row r="66" spans="1:12" ht="43.5" thickBot="1" x14ac:dyDescent="0.25">
      <c r="A66" s="70"/>
      <c r="B66" s="19" t="s">
        <v>33</v>
      </c>
      <c r="C66" s="16" t="e">
        <f>C67</f>
        <v>#REF!</v>
      </c>
      <c r="D66" s="16">
        <f t="shared" ref="D66:I66" si="14">D67</f>
        <v>0</v>
      </c>
      <c r="E66" s="16" t="e">
        <f t="shared" si="14"/>
        <v>#REF!</v>
      </c>
      <c r="F66" s="16">
        <f t="shared" si="14"/>
        <v>0</v>
      </c>
      <c r="G66" s="16">
        <f t="shared" si="14"/>
        <v>0</v>
      </c>
      <c r="H66" s="16">
        <f t="shared" si="14"/>
        <v>0</v>
      </c>
      <c r="I66" s="16">
        <f t="shared" si="14"/>
        <v>0</v>
      </c>
      <c r="J66" s="75"/>
      <c r="K66" s="79"/>
      <c r="L66" s="13"/>
    </row>
    <row r="67" spans="1:12" ht="95.25" thickBot="1" x14ac:dyDescent="0.25">
      <c r="A67" s="70"/>
      <c r="B67" s="32" t="s">
        <v>43</v>
      </c>
      <c r="C67" s="12" t="e">
        <f>D67+E67+F67+G67</f>
        <v>#REF!</v>
      </c>
      <c r="D67" s="5">
        <f>'2016-2025 МЕРОПРИЯТИЯ В РАЗБИВК'!D159</f>
        <v>0</v>
      </c>
      <c r="E67" s="5" t="e">
        <f>'2016-2025 МЕРОПРИЯТИЯ В РАЗБИВК'!#REF!</f>
        <v>#REF!</v>
      </c>
      <c r="F67" s="5">
        <f>'2016-2025 МЕРОПРИЯТИЯ В РАЗБИВК'!F159</f>
        <v>0</v>
      </c>
      <c r="G67" s="5"/>
      <c r="H67" s="5"/>
      <c r="I67" s="5"/>
      <c r="J67" s="75"/>
      <c r="K67" s="79"/>
      <c r="L67" s="53"/>
    </row>
    <row r="68" spans="1:12" ht="85.5" x14ac:dyDescent="0.2">
      <c r="A68" s="70"/>
      <c r="B68" s="23" t="s">
        <v>34</v>
      </c>
      <c r="C68" s="24"/>
      <c r="D68" s="24"/>
      <c r="E68" s="24"/>
      <c r="F68" s="24"/>
      <c r="G68" s="24"/>
      <c r="H68" s="24"/>
      <c r="I68" s="24"/>
      <c r="J68" s="75"/>
      <c r="K68" s="79"/>
      <c r="L68" s="13"/>
    </row>
    <row r="69" spans="1:12" ht="15" x14ac:dyDescent="0.2">
      <c r="A69" s="70"/>
      <c r="B69" s="35" t="s">
        <v>46</v>
      </c>
      <c r="C69" s="10">
        <f>SUM(D69:F69)</f>
        <v>151.49605</v>
      </c>
      <c r="D69" s="25">
        <f>D47</f>
        <v>119.98487</v>
      </c>
      <c r="E69" s="25">
        <f>E47</f>
        <v>29.996220000000001</v>
      </c>
      <c r="F69" s="25">
        <f>F47</f>
        <v>1.5149600000000001</v>
      </c>
      <c r="G69" s="25" t="e">
        <f>'2016-2025 МЕРОПРИЯТИЯ В РАЗБИВК'!#REF!</f>
        <v>#REF!</v>
      </c>
      <c r="H69" s="10" t="e">
        <f>#REF!+#REF!+#REF!+#REF!+#REF!</f>
        <v>#REF!</v>
      </c>
      <c r="I69" s="10" t="e">
        <f>#REF!+#REF!+#REF!+#REF!+#REF!</f>
        <v>#REF!</v>
      </c>
      <c r="J69" s="75"/>
      <c r="K69" s="79"/>
      <c r="L69" s="13"/>
    </row>
    <row r="70" spans="1:12" ht="15" x14ac:dyDescent="0.2">
      <c r="A70" s="70"/>
      <c r="B70" s="35" t="s">
        <v>47</v>
      </c>
      <c r="C70" s="10">
        <f>SUM(D70:F70)</f>
        <v>400.89017000000001</v>
      </c>
      <c r="D70" s="25">
        <f>D51</f>
        <v>269.98487</v>
      </c>
      <c r="E70" s="25">
        <f>E51</f>
        <v>67.496219999999994</v>
      </c>
      <c r="F70" s="25">
        <f>F51</f>
        <v>63.409080000000003</v>
      </c>
      <c r="G70" s="25">
        <f>'2016-2025 МЕРОПРИЯТИЯ В РАЗБИВК'!G171</f>
        <v>0</v>
      </c>
      <c r="H70" s="10" t="e">
        <f>H71-H69</f>
        <v>#REF!</v>
      </c>
      <c r="I70" s="10" t="e">
        <f>I71-I69</f>
        <v>#REF!</v>
      </c>
      <c r="J70" s="75"/>
      <c r="K70" s="79"/>
      <c r="L70" s="13"/>
    </row>
    <row r="71" spans="1:12" ht="57" x14ac:dyDescent="0.2">
      <c r="A71" s="70"/>
      <c r="B71" s="36" t="s">
        <v>51</v>
      </c>
      <c r="C71" s="55">
        <f>C69+C70</f>
        <v>552.38621999999998</v>
      </c>
      <c r="D71" s="55">
        <f>D69+D70</f>
        <v>389.96974</v>
      </c>
      <c r="E71" s="55">
        <f>E69+E70</f>
        <v>97.492439999999988</v>
      </c>
      <c r="F71" s="55">
        <f>F69+F70</f>
        <v>64.924040000000005</v>
      </c>
      <c r="G71" s="55" t="e">
        <f>SUM(#REF!)</f>
        <v>#REF!</v>
      </c>
      <c r="H71" s="55" t="e">
        <f>SUM(#REF!)</f>
        <v>#REF!</v>
      </c>
      <c r="I71" s="55" t="e">
        <f>SUM(#REF!)</f>
        <v>#REF!</v>
      </c>
      <c r="J71" s="75"/>
      <c r="K71" s="79"/>
      <c r="L71" s="53"/>
    </row>
    <row r="72" spans="1:12" ht="15.75" x14ac:dyDescent="0.2">
      <c r="A72" s="70"/>
      <c r="B72" s="37" t="s">
        <v>19</v>
      </c>
      <c r="C72" s="22" t="e">
        <f t="shared" ref="C72:I72" si="15">C66+C64+C62+C60+C56+C54+C49+C45</f>
        <v>#REF!</v>
      </c>
      <c r="D72" s="22" t="e">
        <f t="shared" si="15"/>
        <v>#REF!</v>
      </c>
      <c r="E72" s="22" t="e">
        <f t="shared" si="15"/>
        <v>#REF!</v>
      </c>
      <c r="F72" s="22" t="e">
        <f t="shared" si="15"/>
        <v>#REF!</v>
      </c>
      <c r="G72" s="22" t="e">
        <f t="shared" si="15"/>
        <v>#REF!</v>
      </c>
      <c r="H72" s="22" t="e">
        <f t="shared" si="15"/>
        <v>#REF!</v>
      </c>
      <c r="I72" s="22" t="e">
        <f t="shared" si="15"/>
        <v>#REF!</v>
      </c>
      <c r="J72" s="75"/>
      <c r="K72" s="79"/>
      <c r="L72" s="13"/>
    </row>
    <row r="73" spans="1:12" ht="18.75" x14ac:dyDescent="0.2">
      <c r="A73" s="70"/>
      <c r="B73" s="72">
        <v>2022</v>
      </c>
      <c r="C73" s="73"/>
      <c r="D73" s="73"/>
      <c r="E73" s="73"/>
      <c r="F73" s="73"/>
      <c r="G73" s="73"/>
      <c r="H73" s="73"/>
      <c r="I73" s="80"/>
      <c r="J73" s="75"/>
      <c r="K73" s="79"/>
      <c r="L73" s="53"/>
    </row>
    <row r="74" spans="1:12" ht="15.75" x14ac:dyDescent="0.25">
      <c r="A74" s="70"/>
      <c r="B74" s="15" t="s">
        <v>21</v>
      </c>
      <c r="C74" s="16" t="e">
        <f>C75+C76+C77</f>
        <v>#REF!</v>
      </c>
      <c r="D74" s="16" t="e">
        <f t="shared" ref="D74:I74" si="16">D75+D76+D77</f>
        <v>#REF!</v>
      </c>
      <c r="E74" s="16" t="e">
        <f t="shared" si="16"/>
        <v>#REF!</v>
      </c>
      <c r="F74" s="16" t="e">
        <f t="shared" si="16"/>
        <v>#REF!</v>
      </c>
      <c r="G74" s="16">
        <f t="shared" si="16"/>
        <v>0</v>
      </c>
      <c r="H74" s="16">
        <f t="shared" si="16"/>
        <v>0</v>
      </c>
      <c r="I74" s="16" t="e">
        <f t="shared" si="16"/>
        <v>#REF!</v>
      </c>
      <c r="J74" s="75"/>
      <c r="K74" s="79"/>
      <c r="L74" s="13"/>
    </row>
    <row r="75" spans="1:12" ht="60" x14ac:dyDescent="0.2">
      <c r="A75" s="70"/>
      <c r="B75" s="29" t="s">
        <v>22</v>
      </c>
      <c r="C75" s="12" t="e">
        <f>D75+E75+F75+G75</f>
        <v>#REF!</v>
      </c>
      <c r="D75" s="5">
        <f>'2016-2025 МЕРОПРИЯТИЯ В РАЗБИВК'!D176</f>
        <v>10.185</v>
      </c>
      <c r="E75" s="5" t="e">
        <f>#REF!</f>
        <v>#REF!</v>
      </c>
      <c r="F75" s="5">
        <f>'2016-2025 МЕРОПРИЯТИЯ В РАЗБИВК'!F176</f>
        <v>0.12859999999999999</v>
      </c>
      <c r="G75" s="5"/>
      <c r="H75" s="5"/>
      <c r="I75" s="5"/>
      <c r="J75" s="75"/>
      <c r="K75" s="79"/>
      <c r="L75" s="13"/>
    </row>
    <row r="76" spans="1:12" ht="60" x14ac:dyDescent="0.25">
      <c r="A76" s="70"/>
      <c r="B76" s="8" t="s">
        <v>35</v>
      </c>
      <c r="C76" s="12" t="e">
        <f>D76+E76+F76+G76</f>
        <v>#REF!</v>
      </c>
      <c r="D76" s="5" t="e">
        <f>'2016-2025 МЕРОПРИЯТИЯ В РАЗБИВК'!#REF!</f>
        <v>#REF!</v>
      </c>
      <c r="E76" s="5" t="e">
        <f>#REF!</f>
        <v>#REF!</v>
      </c>
      <c r="F76" s="5" t="e">
        <f>'2016-2025 МЕРОПРИЯТИЯ В РАЗБИВК'!#REF!</f>
        <v>#REF!</v>
      </c>
      <c r="G76" s="12">
        <f>G98</f>
        <v>0</v>
      </c>
      <c r="H76" s="5"/>
      <c r="I76" s="12" t="e">
        <f>I98</f>
        <v>#REF!</v>
      </c>
      <c r="J76" s="75"/>
      <c r="K76" s="79"/>
      <c r="L76" s="13"/>
    </row>
    <row r="77" spans="1:12" ht="45" x14ac:dyDescent="0.2">
      <c r="A77" s="70"/>
      <c r="B77" s="29" t="s">
        <v>23</v>
      </c>
      <c r="C77" s="12" t="e">
        <f>D77+E77+F77+G77</f>
        <v>#REF!</v>
      </c>
      <c r="D77" s="5">
        <f>'2016-2025 МЕРОПРИЯТИЯ В РАЗБИВК'!D177</f>
        <v>0</v>
      </c>
      <c r="E77" s="5" t="e">
        <f>#REF!</f>
        <v>#REF!</v>
      </c>
      <c r="F77" s="5" t="e">
        <f>#REF!</f>
        <v>#REF!</v>
      </c>
      <c r="G77" s="5"/>
      <c r="H77" s="5"/>
      <c r="I77" s="5"/>
      <c r="J77" s="75"/>
      <c r="K77" s="79"/>
      <c r="L77" s="53"/>
    </row>
    <row r="78" spans="1:12" ht="15.75" x14ac:dyDescent="0.25">
      <c r="A78" s="70"/>
      <c r="B78" s="15" t="s">
        <v>24</v>
      </c>
      <c r="C78" s="16" t="e">
        <f>C79+C80+C81+C82</f>
        <v>#REF!</v>
      </c>
      <c r="D78" s="16" t="e">
        <f>D79+D80+D81+D82</f>
        <v>#REF!</v>
      </c>
      <c r="E78" s="16" t="e">
        <f>E79+E80+E81+E82</f>
        <v>#REF!</v>
      </c>
      <c r="F78" s="16" t="e">
        <f>F79+F80+F81+F82</f>
        <v>#REF!</v>
      </c>
      <c r="G78" s="16">
        <f>G79+G80+G81+G82</f>
        <v>0</v>
      </c>
      <c r="H78" s="18"/>
      <c r="I78" s="18"/>
      <c r="J78" s="75"/>
      <c r="K78" s="79"/>
      <c r="L78" s="13"/>
    </row>
    <row r="79" spans="1:12" ht="60" x14ac:dyDescent="0.2">
      <c r="A79" s="70"/>
      <c r="B79" s="29" t="s">
        <v>36</v>
      </c>
      <c r="C79" s="12" t="e">
        <f>D79+E79+F79+G79</f>
        <v>#REF!</v>
      </c>
      <c r="D79" s="5">
        <f>'2016-2025 МЕРОПРИЯТИЯ В РАЗБИВК'!D179</f>
        <v>175.42599999999999</v>
      </c>
      <c r="E79" s="5" t="e">
        <f>#REF!</f>
        <v>#REF!</v>
      </c>
      <c r="F79" s="5">
        <f>'2016-2025 МЕРОПРИЯТИЯ В РАЗБИВК'!F179</f>
        <v>2.2151700000000001</v>
      </c>
      <c r="G79" s="5"/>
      <c r="H79" s="5"/>
      <c r="I79" s="5"/>
      <c r="J79" s="75"/>
      <c r="K79" s="79"/>
      <c r="L79" s="13"/>
    </row>
    <row r="80" spans="1:12" ht="60" x14ac:dyDescent="0.2">
      <c r="A80" s="70"/>
      <c r="B80" s="29" t="s">
        <v>37</v>
      </c>
      <c r="C80" s="12" t="e">
        <f>D80+E80+F80+G80</f>
        <v>#REF!</v>
      </c>
      <c r="D80" s="5" t="e">
        <f>#REF!</f>
        <v>#REF!</v>
      </c>
      <c r="E80" s="5" t="e">
        <f>#REF!</f>
        <v>#REF!</v>
      </c>
      <c r="F80" s="5" t="e">
        <f>#REF!</f>
        <v>#REF!</v>
      </c>
      <c r="G80" s="12">
        <f>G99</f>
        <v>0</v>
      </c>
      <c r="H80" s="5"/>
      <c r="I80" s="12" t="e">
        <f>I99</f>
        <v>#REF!</v>
      </c>
      <c r="J80" s="75"/>
      <c r="K80" s="79"/>
      <c r="L80" s="13"/>
    </row>
    <row r="81" spans="1:12" ht="45" x14ac:dyDescent="0.2">
      <c r="A81" s="70"/>
      <c r="B81" s="29" t="s">
        <v>25</v>
      </c>
      <c r="C81" s="12" t="e">
        <f>D81+E81+F81+G81</f>
        <v>#REF!</v>
      </c>
      <c r="D81" s="5">
        <f>'2016-2025 МЕРОПРИЯТИЯ В РАЗБИВК'!D181</f>
        <v>3125.4259999999999</v>
      </c>
      <c r="E81" s="5" t="e">
        <f>#REF!</f>
        <v>#REF!</v>
      </c>
      <c r="F81" s="5" t="e">
        <f>#REF!</f>
        <v>#REF!</v>
      </c>
      <c r="G81" s="5"/>
      <c r="H81" s="5"/>
      <c r="I81" s="5"/>
      <c r="J81" s="75"/>
      <c r="K81" s="79"/>
      <c r="L81" s="13"/>
    </row>
    <row r="82" spans="1:12" ht="30" x14ac:dyDescent="0.2">
      <c r="A82" s="70"/>
      <c r="B82" s="29" t="s">
        <v>38</v>
      </c>
      <c r="C82" s="12" t="e">
        <f>D82+E82+F82+G82</f>
        <v>#REF!</v>
      </c>
      <c r="D82" s="5">
        <f>'2016-2025 МЕРОПРИЯТИЯ В РАЗБИВК'!D182</f>
        <v>6250.8519999999999</v>
      </c>
      <c r="E82" s="5" t="e">
        <f>#REF!</f>
        <v>#REF!</v>
      </c>
      <c r="F82" s="5">
        <f>'2016-2025 МЕРОПРИЯТИЯ В РАЗБИВК'!F182</f>
        <v>50511.666109999998</v>
      </c>
      <c r="G82" s="5"/>
      <c r="H82" s="5"/>
      <c r="I82" s="5"/>
      <c r="J82" s="75"/>
      <c r="K82" s="79"/>
      <c r="L82" s="53"/>
    </row>
    <row r="83" spans="1:12" ht="28.5" x14ac:dyDescent="0.2">
      <c r="A83" s="70"/>
      <c r="B83" s="31" t="s">
        <v>26</v>
      </c>
      <c r="C83" s="16" t="e">
        <f>C84</f>
        <v>#REF!</v>
      </c>
      <c r="D83" s="16">
        <f>D84</f>
        <v>0</v>
      </c>
      <c r="E83" s="16">
        <f>E84</f>
        <v>0</v>
      </c>
      <c r="F83" s="16" t="e">
        <f>F84</f>
        <v>#REF!</v>
      </c>
      <c r="G83" s="16">
        <f>G84</f>
        <v>0</v>
      </c>
      <c r="H83" s="18"/>
      <c r="I83" s="18"/>
      <c r="J83" s="75"/>
      <c r="K83" s="79"/>
      <c r="L83" s="13"/>
    </row>
    <row r="84" spans="1:12" ht="30" x14ac:dyDescent="0.2">
      <c r="A84" s="70"/>
      <c r="B84" s="29" t="s">
        <v>27</v>
      </c>
      <c r="C84" s="12" t="e">
        <f>D84+E84+F84+G84</f>
        <v>#REF!</v>
      </c>
      <c r="D84" s="5">
        <f>'2016-2025 МЕРОПРИЯТИЯ В РАЗБИВК'!D187</f>
        <v>0</v>
      </c>
      <c r="E84" s="5">
        <f>'2016-2025 МЕРОПРИЯТИЯ В РАЗБИВК'!E187</f>
        <v>0</v>
      </c>
      <c r="F84" s="5" t="e">
        <f>#REF!</f>
        <v>#REF!</v>
      </c>
      <c r="G84" s="5"/>
      <c r="H84" s="5"/>
      <c r="I84" s="5"/>
      <c r="J84" s="75"/>
      <c r="K84" s="79"/>
      <c r="L84" s="53"/>
    </row>
    <row r="85" spans="1:12" ht="42.75" x14ac:dyDescent="0.2">
      <c r="A85" s="70"/>
      <c r="B85" s="31" t="s">
        <v>28</v>
      </c>
      <c r="C85" s="16" t="e">
        <f>C86+C87+C88</f>
        <v>#REF!</v>
      </c>
      <c r="D85" s="16">
        <f>D86+D87+D88</f>
        <v>16233.6312</v>
      </c>
      <c r="E85" s="16">
        <f>E86+E87+E88</f>
        <v>16770.90753</v>
      </c>
      <c r="F85" s="16" t="e">
        <f>F86+F87+F88</f>
        <v>#REF!</v>
      </c>
      <c r="G85" s="16">
        <f>G86+G87+G88</f>
        <v>0</v>
      </c>
      <c r="H85" s="18"/>
      <c r="I85" s="18"/>
      <c r="J85" s="75"/>
      <c r="K85" s="79"/>
      <c r="L85" s="13"/>
    </row>
    <row r="86" spans="1:12" ht="45" x14ac:dyDescent="0.2">
      <c r="A86" s="70"/>
      <c r="B86" s="29" t="s">
        <v>39</v>
      </c>
      <c r="C86" s="12" t="e">
        <f>D86+E86+F86+G86</f>
        <v>#REF!</v>
      </c>
      <c r="D86" s="12">
        <f>'2016-2025 МЕРОПРИЯТИЯ В РАЗБИВК'!D190</f>
        <v>0</v>
      </c>
      <c r="E86" s="12">
        <f>'2016-2025 МЕРОПРИЯТИЯ В РАЗБИВК'!E190</f>
        <v>0</v>
      </c>
      <c r="F86" s="12" t="e">
        <f>#REF!</f>
        <v>#REF!</v>
      </c>
      <c r="G86" s="5"/>
      <c r="H86" s="5"/>
      <c r="I86" s="5"/>
      <c r="J86" s="75"/>
      <c r="K86" s="79"/>
      <c r="L86" s="13"/>
    </row>
    <row r="87" spans="1:12" ht="45" x14ac:dyDescent="0.2">
      <c r="A87" s="70"/>
      <c r="B87" s="29" t="s">
        <v>29</v>
      </c>
      <c r="C87" s="12" t="e">
        <f>D87+E87+F87+G87</f>
        <v>#REF!</v>
      </c>
      <c r="D87" s="12">
        <f>'2016-2025 МЕРОПРИЯТИЯ В РАЗБИВК'!D191</f>
        <v>9933.6311999999998</v>
      </c>
      <c r="E87" s="12">
        <f>'2016-2025 МЕРОПРИЯТИЯ В РАЗБИВК'!E191</f>
        <v>15195.90753</v>
      </c>
      <c r="F87" s="12" t="e">
        <f>#REF!</f>
        <v>#REF!</v>
      </c>
      <c r="G87" s="5"/>
      <c r="H87" s="5"/>
      <c r="I87" s="5"/>
      <c r="J87" s="75"/>
      <c r="K87" s="79"/>
      <c r="L87" s="13"/>
    </row>
    <row r="88" spans="1:12" ht="30" x14ac:dyDescent="0.2">
      <c r="A88" s="70"/>
      <c r="B88" s="29" t="s">
        <v>53</v>
      </c>
      <c r="C88" s="12" t="e">
        <f>D88+E88+F88+G88</f>
        <v>#REF!</v>
      </c>
      <c r="D88" s="12">
        <f>'2016-2025 МЕРОПРИЯТИЯ В РАЗБИВК'!D192</f>
        <v>6300</v>
      </c>
      <c r="E88" s="12">
        <f>'2016-2025 МЕРОПРИЯТИЯ В РАЗБИВК'!E192</f>
        <v>1575</v>
      </c>
      <c r="F88" s="12" t="e">
        <f>#REF!</f>
        <v>#REF!</v>
      </c>
      <c r="G88" s="5"/>
      <c r="H88" s="5"/>
      <c r="I88" s="5"/>
      <c r="J88" s="75"/>
      <c r="K88" s="79"/>
      <c r="L88" s="53"/>
    </row>
    <row r="89" spans="1:12" ht="57" x14ac:dyDescent="0.2">
      <c r="A89" s="70"/>
      <c r="B89" s="31" t="s">
        <v>30</v>
      </c>
      <c r="C89" s="16" t="e">
        <f>C90</f>
        <v>#REF!</v>
      </c>
      <c r="D89" s="16" t="e">
        <f>D90</f>
        <v>#REF!</v>
      </c>
      <c r="E89" s="16" t="e">
        <f>E90</f>
        <v>#REF!</v>
      </c>
      <c r="F89" s="16" t="e">
        <f>F90</f>
        <v>#REF!</v>
      </c>
      <c r="G89" s="16">
        <f>G90</f>
        <v>0</v>
      </c>
      <c r="H89" s="18"/>
      <c r="I89" s="18"/>
      <c r="J89" s="75"/>
      <c r="K89" s="79"/>
      <c r="L89" s="13"/>
    </row>
    <row r="90" spans="1:12" ht="30" x14ac:dyDescent="0.2">
      <c r="A90" s="70"/>
      <c r="B90" s="29" t="s">
        <v>40</v>
      </c>
      <c r="C90" s="12" t="e">
        <f>D90+E90+F90+G90</f>
        <v>#REF!</v>
      </c>
      <c r="D90" s="12" t="e">
        <f>'2016-2025 МЕРОПРИЯТИЯ В РАЗБИВК'!#REF!</f>
        <v>#REF!</v>
      </c>
      <c r="E90" s="12" t="e">
        <f>'2016-2025 МЕРОПРИЯТИЯ В РАЗБИВК'!#REF!</f>
        <v>#REF!</v>
      </c>
      <c r="F90" s="12" t="e">
        <f>'2016-2025 МЕРОПРИЯТИЯ В РАЗБИВК'!#REF!</f>
        <v>#REF!</v>
      </c>
      <c r="G90" s="12">
        <v>0</v>
      </c>
      <c r="H90" s="5"/>
      <c r="I90" s="5"/>
      <c r="J90" s="75"/>
      <c r="K90" s="79"/>
      <c r="L90" s="53"/>
    </row>
    <row r="91" spans="1:12" ht="71.25" x14ac:dyDescent="0.2">
      <c r="A91" s="70"/>
      <c r="B91" s="31" t="s">
        <v>31</v>
      </c>
      <c r="C91" s="16" t="e">
        <f>C92</f>
        <v>#REF!</v>
      </c>
      <c r="D91" s="16">
        <f>D92</f>
        <v>269.98487</v>
      </c>
      <c r="E91" s="16">
        <f>E92</f>
        <v>67.496219999999994</v>
      </c>
      <c r="F91" s="16" t="e">
        <f>F92</f>
        <v>#REF!</v>
      </c>
      <c r="G91" s="16">
        <f>G92</f>
        <v>0</v>
      </c>
      <c r="H91" s="18"/>
      <c r="I91" s="18"/>
      <c r="J91" s="75"/>
      <c r="K91" s="79"/>
      <c r="L91" s="13"/>
    </row>
    <row r="92" spans="1:12" ht="63" x14ac:dyDescent="0.25">
      <c r="A92" s="70"/>
      <c r="B92" s="9" t="s">
        <v>41</v>
      </c>
      <c r="C92" s="12" t="e">
        <f>D92+E92+F92+G92</f>
        <v>#REF!</v>
      </c>
      <c r="D92" s="5">
        <f>'2016-2025 МЕРОПРИЯТИЯ В РАЗБИВК'!D196</f>
        <v>269.98487</v>
      </c>
      <c r="E92" s="5">
        <f>'2016-2025 МЕРОПРИЯТИЯ В РАЗБИВК'!E196</f>
        <v>67.496219999999994</v>
      </c>
      <c r="F92" s="5" t="e">
        <f>#REF!</f>
        <v>#REF!</v>
      </c>
      <c r="G92" s="5"/>
      <c r="H92" s="5"/>
      <c r="I92" s="5"/>
      <c r="J92" s="75"/>
      <c r="K92" s="79"/>
      <c r="L92" s="53"/>
    </row>
    <row r="93" spans="1:12" ht="28.5" x14ac:dyDescent="0.2">
      <c r="A93" s="70"/>
      <c r="B93" s="31" t="s">
        <v>32</v>
      </c>
      <c r="C93" s="16" t="e">
        <f>C94</f>
        <v>#REF!</v>
      </c>
      <c r="D93" s="16">
        <f>D94</f>
        <v>0</v>
      </c>
      <c r="E93" s="16" t="e">
        <f>E94</f>
        <v>#REF!</v>
      </c>
      <c r="F93" s="16" t="e">
        <f>F94</f>
        <v>#REF!</v>
      </c>
      <c r="G93" s="16">
        <f>G94</f>
        <v>0</v>
      </c>
      <c r="H93" s="18"/>
      <c r="I93" s="18"/>
      <c r="J93" s="75"/>
      <c r="K93" s="79"/>
      <c r="L93" s="13"/>
    </row>
    <row r="94" spans="1:12" ht="30" x14ac:dyDescent="0.2">
      <c r="A94" s="70"/>
      <c r="B94" s="29" t="s">
        <v>42</v>
      </c>
      <c r="C94" s="12" t="e">
        <f>D94+E94+F94+G94</f>
        <v>#REF!</v>
      </c>
      <c r="D94" s="5">
        <f>'2016-2025 МЕРОПРИЯТИЯ В РАЗБИВК'!D198</f>
        <v>0</v>
      </c>
      <c r="E94" s="5" t="e">
        <f>#REF!</f>
        <v>#REF!</v>
      </c>
      <c r="F94" s="5" t="e">
        <f>#REF!</f>
        <v>#REF!</v>
      </c>
      <c r="G94" s="5"/>
      <c r="H94" s="5"/>
      <c r="I94" s="5"/>
      <c r="J94" s="75"/>
      <c r="K94" s="79"/>
      <c r="L94" s="53"/>
    </row>
    <row r="95" spans="1:12" ht="43.5" thickBot="1" x14ac:dyDescent="0.25">
      <c r="A95" s="70"/>
      <c r="B95" s="19" t="s">
        <v>33</v>
      </c>
      <c r="C95" s="16" t="e">
        <f>C96</f>
        <v>#REF!</v>
      </c>
      <c r="D95" s="16">
        <f>D96</f>
        <v>0</v>
      </c>
      <c r="E95" s="16" t="e">
        <f>E96</f>
        <v>#REF!</v>
      </c>
      <c r="F95" s="16">
        <f>F96</f>
        <v>0.12786</v>
      </c>
      <c r="G95" s="16">
        <f>G96</f>
        <v>0</v>
      </c>
      <c r="H95" s="18"/>
      <c r="I95" s="18"/>
      <c r="J95" s="75"/>
      <c r="K95" s="79"/>
      <c r="L95" s="13"/>
    </row>
    <row r="96" spans="1:12" ht="95.25" thickBot="1" x14ac:dyDescent="0.25">
      <c r="A96" s="70"/>
      <c r="B96" s="32" t="s">
        <v>43</v>
      </c>
      <c r="C96" s="12" t="e">
        <f>D96+E96+F96+G96</f>
        <v>#REF!</v>
      </c>
      <c r="D96" s="12">
        <f>'2016-2025 МЕРОПРИЯТИЯ В РАЗБИВК'!D200</f>
        <v>0</v>
      </c>
      <c r="E96" s="12" t="e">
        <f>'2016-2025 МЕРОПРИЯТИЯ В РАЗБИВК'!#REF!</f>
        <v>#REF!</v>
      </c>
      <c r="F96" s="12">
        <f>'2016-2025 МЕРОПРИЯТИЯ В РАЗБИВК'!F200</f>
        <v>0.12786</v>
      </c>
      <c r="G96" s="12">
        <f>'2016-2025 МЕРОПРИЯТИЯ В РАЗБИВК'!G200</f>
        <v>0</v>
      </c>
      <c r="H96" s="5"/>
      <c r="I96" s="5"/>
      <c r="J96" s="75"/>
      <c r="K96" s="79"/>
      <c r="L96" s="13"/>
    </row>
    <row r="97" spans="1:12" ht="85.5" x14ac:dyDescent="0.2">
      <c r="A97" s="70"/>
      <c r="B97" s="23" t="s">
        <v>34</v>
      </c>
      <c r="C97" s="24"/>
      <c r="D97" s="24"/>
      <c r="E97" s="24"/>
      <c r="F97" s="24"/>
      <c r="G97" s="24"/>
      <c r="H97" s="24"/>
      <c r="I97" s="24"/>
      <c r="J97" s="75"/>
      <c r="K97" s="79"/>
      <c r="L97" s="13" t="s">
        <v>8</v>
      </c>
    </row>
    <row r="98" spans="1:12" ht="15" x14ac:dyDescent="0.2">
      <c r="A98" s="70"/>
      <c r="B98" s="35" t="s">
        <v>44</v>
      </c>
      <c r="C98" s="11" t="e">
        <f>SUM(D98:G98)</f>
        <v>#REF!</v>
      </c>
      <c r="D98" s="27" t="e">
        <f>D76</f>
        <v>#REF!</v>
      </c>
      <c r="E98" s="27" t="e">
        <f>E76</f>
        <v>#REF!</v>
      </c>
      <c r="F98" s="27" t="e">
        <f>F76</f>
        <v>#REF!</v>
      </c>
      <c r="G98" s="27">
        <f>'2016-2025 МЕРОПРИЯТИЯ В РАЗБИВК'!G210</f>
        <v>0</v>
      </c>
      <c r="H98" s="11" t="e">
        <f>#REF!+#REF!+#REF!+#REF!</f>
        <v>#REF!</v>
      </c>
      <c r="I98" s="11" t="e">
        <f>#REF!+#REF!+#REF!+#REF!</f>
        <v>#REF!</v>
      </c>
      <c r="J98" s="75"/>
      <c r="K98" s="79"/>
      <c r="L98" s="14"/>
    </row>
    <row r="99" spans="1:12" ht="15" x14ac:dyDescent="0.2">
      <c r="A99" s="70"/>
      <c r="B99" s="35" t="s">
        <v>45</v>
      </c>
      <c r="C99" s="11" t="e">
        <f>SUM(D99:G99)</f>
        <v>#REF!</v>
      </c>
      <c r="D99" s="27" t="e">
        <f>D80</f>
        <v>#REF!</v>
      </c>
      <c r="E99" s="27" t="e">
        <f>E80</f>
        <v>#REF!</v>
      </c>
      <c r="F99" s="27" t="e">
        <f>F80</f>
        <v>#REF!</v>
      </c>
      <c r="G99" s="27">
        <f>'2016-2025 МЕРОПРИЯТИЯ В РАЗБИВК'!G211</f>
        <v>0</v>
      </c>
      <c r="H99" s="11" t="e">
        <f>#REF!</f>
        <v>#REF!</v>
      </c>
      <c r="I99" s="11" t="e">
        <f>#REF!</f>
        <v>#REF!</v>
      </c>
      <c r="J99" s="75"/>
      <c r="K99" s="79"/>
      <c r="L99" s="14"/>
    </row>
    <row r="100" spans="1:12" ht="57" x14ac:dyDescent="0.2">
      <c r="A100" s="71"/>
      <c r="B100" s="36" t="s">
        <v>52</v>
      </c>
      <c r="C100" s="20" t="e">
        <f>C98+C99</f>
        <v>#REF!</v>
      </c>
      <c r="D100" s="20" t="e">
        <f>D98+D99</f>
        <v>#REF!</v>
      </c>
      <c r="E100" s="20" t="e">
        <f>E98+E99</f>
        <v>#REF!</v>
      </c>
      <c r="F100" s="20" t="e">
        <f>F98+F99</f>
        <v>#REF!</v>
      </c>
      <c r="G100" s="20">
        <f>G98+G99</f>
        <v>0</v>
      </c>
      <c r="H100" s="20"/>
      <c r="I100" s="20" t="e">
        <f>SUM(#REF!)</f>
        <v>#REF!</v>
      </c>
      <c r="J100" s="75"/>
      <c r="K100" s="76"/>
      <c r="L100" s="18"/>
    </row>
    <row r="101" spans="1:12" ht="15.75" x14ac:dyDescent="0.2">
      <c r="A101" s="71"/>
      <c r="B101" s="37" t="s">
        <v>20</v>
      </c>
      <c r="C101" s="21" t="e">
        <f t="shared" ref="C101:I101" si="17">C95+C93+C91+C89+C85+C83+C78+C74</f>
        <v>#REF!</v>
      </c>
      <c r="D101" s="21" t="e">
        <f t="shared" si="17"/>
        <v>#REF!</v>
      </c>
      <c r="E101" s="21" t="e">
        <f t="shared" si="17"/>
        <v>#REF!</v>
      </c>
      <c r="F101" s="21" t="e">
        <f t="shared" si="17"/>
        <v>#REF!</v>
      </c>
      <c r="G101" s="21">
        <f t="shared" si="17"/>
        <v>0</v>
      </c>
      <c r="H101" s="21">
        <f t="shared" si="17"/>
        <v>0</v>
      </c>
      <c r="I101" s="21" t="e">
        <f t="shared" si="17"/>
        <v>#REF!</v>
      </c>
      <c r="J101" s="76"/>
      <c r="K101" s="76"/>
      <c r="L101" s="43"/>
    </row>
    <row r="102" spans="1:12" ht="15.75" x14ac:dyDescent="0.25">
      <c r="A102" s="71"/>
      <c r="B102" s="40" t="s">
        <v>55</v>
      </c>
      <c r="C102" s="21" t="e">
        <f t="shared" ref="C102:I102" si="18">SUM(C103:C105)</f>
        <v>#REF!</v>
      </c>
      <c r="D102" s="21" t="e">
        <f t="shared" si="18"/>
        <v>#REF!</v>
      </c>
      <c r="E102" s="21" t="e">
        <f t="shared" si="18"/>
        <v>#REF!</v>
      </c>
      <c r="F102" s="21" t="e">
        <f t="shared" si="18"/>
        <v>#REF!</v>
      </c>
      <c r="G102" s="21" t="e">
        <f t="shared" si="18"/>
        <v>#REF!</v>
      </c>
      <c r="H102" s="21" t="e">
        <f t="shared" si="18"/>
        <v>#REF!</v>
      </c>
      <c r="I102" s="21" t="e">
        <f t="shared" si="18"/>
        <v>#REF!</v>
      </c>
      <c r="J102" s="76"/>
      <c r="K102" s="76"/>
      <c r="L102" s="41"/>
    </row>
    <row r="103" spans="1:12" ht="15.75" x14ac:dyDescent="0.25">
      <c r="A103" s="71"/>
      <c r="B103" s="50">
        <v>2020</v>
      </c>
      <c r="C103" s="44" t="e">
        <f>SUM(D103:F103)</f>
        <v>#REF!</v>
      </c>
      <c r="D103" s="44">
        <f t="shared" ref="D103:I103" si="19">D8</f>
        <v>10.667999999999999</v>
      </c>
      <c r="E103" s="44" t="e">
        <f t="shared" si="19"/>
        <v>#REF!</v>
      </c>
      <c r="F103" s="44" t="e">
        <f t="shared" si="19"/>
        <v>#REF!</v>
      </c>
      <c r="G103" s="44">
        <f t="shared" si="19"/>
        <v>0</v>
      </c>
      <c r="H103" s="44">
        <f t="shared" si="19"/>
        <v>0</v>
      </c>
      <c r="I103" s="44">
        <f t="shared" si="19"/>
        <v>517</v>
      </c>
      <c r="J103" s="76"/>
      <c r="K103" s="76"/>
      <c r="L103" s="41"/>
    </row>
    <row r="104" spans="1:12" ht="15.75" x14ac:dyDescent="0.25">
      <c r="A104" s="71"/>
      <c r="B104" s="50">
        <v>2021</v>
      </c>
      <c r="C104" s="44">
        <f>SUM(D104:F104)</f>
        <v>459.12754999999999</v>
      </c>
      <c r="D104" s="44">
        <f t="shared" ref="D104:I104" si="20">D45</f>
        <v>169.98487</v>
      </c>
      <c r="E104" s="44">
        <f t="shared" si="20"/>
        <v>42.496220000000001</v>
      </c>
      <c r="F104" s="44">
        <f t="shared" si="20"/>
        <v>246.64645999999999</v>
      </c>
      <c r="G104" s="44" t="e">
        <f t="shared" si="20"/>
        <v>#REF!</v>
      </c>
      <c r="H104" s="44" t="e">
        <f t="shared" si="20"/>
        <v>#REF!</v>
      </c>
      <c r="I104" s="44" t="e">
        <f t="shared" si="20"/>
        <v>#REF!</v>
      </c>
      <c r="J104" s="76"/>
      <c r="K104" s="76"/>
      <c r="L104" s="41"/>
    </row>
    <row r="105" spans="1:12" ht="15.75" x14ac:dyDescent="0.25">
      <c r="A105" s="71"/>
      <c r="B105" s="50">
        <v>2022</v>
      </c>
      <c r="C105" s="44" t="e">
        <f>SUM(D105:F105)</f>
        <v>#REF!</v>
      </c>
      <c r="D105" s="44" t="e">
        <f t="shared" ref="D105:I105" si="21">D74</f>
        <v>#REF!</v>
      </c>
      <c r="E105" s="44" t="e">
        <f t="shared" si="21"/>
        <v>#REF!</v>
      </c>
      <c r="F105" s="44" t="e">
        <f t="shared" si="21"/>
        <v>#REF!</v>
      </c>
      <c r="G105" s="44">
        <f t="shared" si="21"/>
        <v>0</v>
      </c>
      <c r="H105" s="44">
        <f t="shared" si="21"/>
        <v>0</v>
      </c>
      <c r="I105" s="44" t="e">
        <f t="shared" si="21"/>
        <v>#REF!</v>
      </c>
      <c r="J105" s="76"/>
      <c r="K105" s="76"/>
      <c r="L105" s="43"/>
    </row>
    <row r="106" spans="1:12" ht="15.75" x14ac:dyDescent="0.25">
      <c r="A106" s="71"/>
      <c r="B106" s="40" t="s">
        <v>56</v>
      </c>
      <c r="C106" s="21" t="e">
        <f t="shared" ref="C106:I106" si="22">SUM(C107:C109)</f>
        <v>#REF!</v>
      </c>
      <c r="D106" s="21" t="e">
        <f t="shared" si="22"/>
        <v>#REF!</v>
      </c>
      <c r="E106" s="21" t="e">
        <f t="shared" si="22"/>
        <v>#REF!</v>
      </c>
      <c r="F106" s="21" t="e">
        <f t="shared" si="22"/>
        <v>#REF!</v>
      </c>
      <c r="G106" s="21">
        <f t="shared" si="22"/>
        <v>0</v>
      </c>
      <c r="H106" s="21" t="e">
        <f t="shared" si="22"/>
        <v>#REF!</v>
      </c>
      <c r="I106" s="21" t="e">
        <f t="shared" si="22"/>
        <v>#REF!</v>
      </c>
      <c r="J106" s="76"/>
      <c r="K106" s="76"/>
      <c r="L106" s="41"/>
    </row>
    <row r="107" spans="1:12" ht="15.75" x14ac:dyDescent="0.25">
      <c r="A107" s="71"/>
      <c r="B107" s="50">
        <v>2020</v>
      </c>
      <c r="C107" s="44">
        <f>SUM(D107:F107)</f>
        <v>4095.3884199999998</v>
      </c>
      <c r="D107" s="44">
        <f t="shared" ref="D107:I107" si="23">D12</f>
        <v>0</v>
      </c>
      <c r="E107" s="44">
        <f t="shared" si="23"/>
        <v>2472.32575</v>
      </c>
      <c r="F107" s="44">
        <f t="shared" si="23"/>
        <v>1623.0626699999998</v>
      </c>
      <c r="G107" s="44">
        <f t="shared" si="23"/>
        <v>0</v>
      </c>
      <c r="H107" s="44">
        <f t="shared" si="23"/>
        <v>0</v>
      </c>
      <c r="I107" s="44">
        <f t="shared" si="23"/>
        <v>1157</v>
      </c>
      <c r="J107" s="76"/>
      <c r="K107" s="76"/>
      <c r="L107" s="41"/>
    </row>
    <row r="108" spans="1:12" ht="15.75" x14ac:dyDescent="0.25">
      <c r="A108" s="71"/>
      <c r="B108" s="50">
        <v>2021</v>
      </c>
      <c r="C108" s="44">
        <f>SUM(D108:F108)</f>
        <v>79402.000379999998</v>
      </c>
      <c r="D108" s="44">
        <f t="shared" ref="D108:I108" si="24">D49</f>
        <v>16603.614989999998</v>
      </c>
      <c r="E108" s="44">
        <f t="shared" si="24"/>
        <v>33726.807500000003</v>
      </c>
      <c r="F108" s="44">
        <f t="shared" si="24"/>
        <v>29071.57789</v>
      </c>
      <c r="G108" s="44">
        <f t="shared" si="24"/>
        <v>0</v>
      </c>
      <c r="H108" s="44" t="e">
        <f t="shared" si="24"/>
        <v>#REF!</v>
      </c>
      <c r="I108" s="44" t="e">
        <f t="shared" si="24"/>
        <v>#REF!</v>
      </c>
      <c r="J108" s="76"/>
      <c r="K108" s="76"/>
      <c r="L108" s="41"/>
    </row>
    <row r="109" spans="1:12" ht="15.75" x14ac:dyDescent="0.25">
      <c r="A109" s="71"/>
      <c r="B109" s="50">
        <v>2022</v>
      </c>
      <c r="C109" s="44" t="e">
        <f>SUM(D109:F109)</f>
        <v>#REF!</v>
      </c>
      <c r="D109" s="44" t="e">
        <f t="shared" ref="D109:I109" si="25">D78</f>
        <v>#REF!</v>
      </c>
      <c r="E109" s="44" t="e">
        <f t="shared" si="25"/>
        <v>#REF!</v>
      </c>
      <c r="F109" s="44" t="e">
        <f t="shared" si="25"/>
        <v>#REF!</v>
      </c>
      <c r="G109" s="44">
        <f t="shared" si="25"/>
        <v>0</v>
      </c>
      <c r="H109" s="44">
        <f t="shared" si="25"/>
        <v>0</v>
      </c>
      <c r="I109" s="44">
        <f t="shared" si="25"/>
        <v>0</v>
      </c>
      <c r="J109" s="76"/>
      <c r="K109" s="76"/>
      <c r="L109" s="43"/>
    </row>
    <row r="110" spans="1:12" ht="28.5" x14ac:dyDescent="0.2">
      <c r="A110" s="71"/>
      <c r="B110" s="42" t="s">
        <v>57</v>
      </c>
      <c r="C110" s="21" t="e">
        <f t="shared" ref="C110:I110" si="26">SUM(C111:C113)</f>
        <v>#REF!</v>
      </c>
      <c r="D110" s="21" t="e">
        <f t="shared" si="26"/>
        <v>#REF!</v>
      </c>
      <c r="E110" s="21" t="e">
        <f t="shared" si="26"/>
        <v>#REF!</v>
      </c>
      <c r="F110" s="21" t="e">
        <f t="shared" si="26"/>
        <v>#REF!</v>
      </c>
      <c r="G110" s="21">
        <f t="shared" si="26"/>
        <v>0</v>
      </c>
      <c r="H110" s="21">
        <f t="shared" si="26"/>
        <v>0</v>
      </c>
      <c r="I110" s="21">
        <f t="shared" si="26"/>
        <v>0</v>
      </c>
      <c r="J110" s="76"/>
      <c r="K110" s="76"/>
      <c r="L110" s="41"/>
    </row>
    <row r="111" spans="1:12" ht="14.25" x14ac:dyDescent="0.2">
      <c r="A111" s="71"/>
      <c r="B111" s="51">
        <v>2020</v>
      </c>
      <c r="C111" s="44">
        <f t="shared" ref="C111:I111" si="27">C17</f>
        <v>529.75700000000006</v>
      </c>
      <c r="D111" s="44">
        <f t="shared" si="27"/>
        <v>192.71299999999999</v>
      </c>
      <c r="E111" s="44">
        <f t="shared" si="27"/>
        <v>48.178999999999995</v>
      </c>
      <c r="F111" s="44">
        <f t="shared" si="27"/>
        <v>288.86500000000001</v>
      </c>
      <c r="G111" s="44">
        <f t="shared" si="27"/>
        <v>0</v>
      </c>
      <c r="H111" s="44">
        <f t="shared" si="27"/>
        <v>0</v>
      </c>
      <c r="I111" s="44">
        <f t="shared" si="27"/>
        <v>0</v>
      </c>
      <c r="J111" s="76"/>
      <c r="K111" s="76"/>
      <c r="L111" s="41"/>
    </row>
    <row r="112" spans="1:12" ht="14.25" x14ac:dyDescent="0.2">
      <c r="A112" s="71"/>
      <c r="B112" s="51">
        <v>2021</v>
      </c>
      <c r="C112" s="44" t="e">
        <f t="shared" ref="C112:I112" si="28">C54</f>
        <v>#REF!</v>
      </c>
      <c r="D112" s="44" t="e">
        <f t="shared" si="28"/>
        <v>#REF!</v>
      </c>
      <c r="E112" s="44" t="e">
        <f t="shared" si="28"/>
        <v>#REF!</v>
      </c>
      <c r="F112" s="44" t="e">
        <f t="shared" si="28"/>
        <v>#REF!</v>
      </c>
      <c r="G112" s="44">
        <f t="shared" si="28"/>
        <v>0</v>
      </c>
      <c r="H112" s="44">
        <f t="shared" si="28"/>
        <v>0</v>
      </c>
      <c r="I112" s="44">
        <f t="shared" si="28"/>
        <v>0</v>
      </c>
      <c r="J112" s="76"/>
      <c r="K112" s="76"/>
      <c r="L112" s="41"/>
    </row>
    <row r="113" spans="1:12" ht="14.25" x14ac:dyDescent="0.2">
      <c r="A113" s="71"/>
      <c r="B113" s="51">
        <v>2022</v>
      </c>
      <c r="C113" s="44" t="e">
        <f t="shared" ref="C113:I113" si="29">C83</f>
        <v>#REF!</v>
      </c>
      <c r="D113" s="44">
        <f t="shared" si="29"/>
        <v>0</v>
      </c>
      <c r="E113" s="44">
        <f t="shared" si="29"/>
        <v>0</v>
      </c>
      <c r="F113" s="44" t="e">
        <f t="shared" si="29"/>
        <v>#REF!</v>
      </c>
      <c r="G113" s="44">
        <f t="shared" si="29"/>
        <v>0</v>
      </c>
      <c r="H113" s="44">
        <f t="shared" si="29"/>
        <v>0</v>
      </c>
      <c r="I113" s="44">
        <f t="shared" si="29"/>
        <v>0</v>
      </c>
      <c r="J113" s="76"/>
      <c r="K113" s="76"/>
      <c r="L113" s="43"/>
    </row>
    <row r="114" spans="1:12" ht="42.75" x14ac:dyDescent="0.2">
      <c r="A114" s="71"/>
      <c r="B114" s="42" t="s">
        <v>58</v>
      </c>
      <c r="C114" s="21" t="e">
        <f t="shared" ref="C114:I114" si="30">SUM(C115:C117)</f>
        <v>#REF!</v>
      </c>
      <c r="D114" s="21">
        <f t="shared" si="30"/>
        <v>19033.6312</v>
      </c>
      <c r="E114" s="21">
        <f t="shared" si="30"/>
        <v>17470.90753</v>
      </c>
      <c r="F114" s="21" t="e">
        <f t="shared" si="30"/>
        <v>#REF!</v>
      </c>
      <c r="G114" s="21">
        <f t="shared" si="30"/>
        <v>0</v>
      </c>
      <c r="H114" s="21">
        <f t="shared" si="30"/>
        <v>0</v>
      </c>
      <c r="I114" s="21">
        <f t="shared" si="30"/>
        <v>0</v>
      </c>
      <c r="J114" s="76"/>
      <c r="K114" s="76"/>
      <c r="L114" s="41"/>
    </row>
    <row r="115" spans="1:12" ht="14.25" x14ac:dyDescent="0.2">
      <c r="A115" s="71"/>
      <c r="B115" s="51">
        <v>2020</v>
      </c>
      <c r="C115" s="44">
        <f>C19</f>
        <v>30839.358809999998</v>
      </c>
      <c r="D115" s="44">
        <f>D19</f>
        <v>0</v>
      </c>
      <c r="E115" s="44">
        <f>E19</f>
        <v>0</v>
      </c>
      <c r="F115" s="44" t="e">
        <f>F56</f>
        <v>#REF!</v>
      </c>
      <c r="G115" s="44">
        <f>G19</f>
        <v>0</v>
      </c>
      <c r="H115" s="44">
        <f>H19</f>
        <v>0</v>
      </c>
      <c r="I115" s="44">
        <f>I19</f>
        <v>0</v>
      </c>
      <c r="J115" s="76"/>
      <c r="K115" s="76"/>
      <c r="L115" s="41"/>
    </row>
    <row r="116" spans="1:12" ht="14.25" x14ac:dyDescent="0.2">
      <c r="A116" s="71"/>
      <c r="B116" s="51">
        <v>2021</v>
      </c>
      <c r="C116" s="44" t="e">
        <f t="shared" ref="C116:I116" si="31">C56</f>
        <v>#REF!</v>
      </c>
      <c r="D116" s="44">
        <f t="shared" si="31"/>
        <v>2800</v>
      </c>
      <c r="E116" s="44">
        <f t="shared" si="31"/>
        <v>700</v>
      </c>
      <c r="F116" s="44" t="e">
        <f t="shared" si="31"/>
        <v>#REF!</v>
      </c>
      <c r="G116" s="44">
        <f t="shared" si="31"/>
        <v>0</v>
      </c>
      <c r="H116" s="44">
        <f t="shared" si="31"/>
        <v>0</v>
      </c>
      <c r="I116" s="44">
        <f t="shared" si="31"/>
        <v>0</v>
      </c>
      <c r="J116" s="76"/>
      <c r="K116" s="76"/>
      <c r="L116" s="41"/>
    </row>
    <row r="117" spans="1:12" ht="14.25" x14ac:dyDescent="0.2">
      <c r="A117" s="71"/>
      <c r="B117" s="51">
        <v>2022</v>
      </c>
      <c r="C117" s="44" t="e">
        <f t="shared" ref="C117:I117" si="32">C85</f>
        <v>#REF!</v>
      </c>
      <c r="D117" s="44">
        <f t="shared" si="32"/>
        <v>16233.6312</v>
      </c>
      <c r="E117" s="44">
        <f t="shared" si="32"/>
        <v>16770.90753</v>
      </c>
      <c r="F117" s="44" t="e">
        <f t="shared" si="32"/>
        <v>#REF!</v>
      </c>
      <c r="G117" s="44">
        <f t="shared" si="32"/>
        <v>0</v>
      </c>
      <c r="H117" s="44">
        <f t="shared" si="32"/>
        <v>0</v>
      </c>
      <c r="I117" s="44">
        <f t="shared" si="32"/>
        <v>0</v>
      </c>
      <c r="J117" s="76"/>
      <c r="K117" s="76"/>
      <c r="L117" s="43"/>
    </row>
    <row r="118" spans="1:12" ht="57" x14ac:dyDescent="0.2">
      <c r="A118" s="71"/>
      <c r="B118" s="42" t="s">
        <v>59</v>
      </c>
      <c r="C118" s="21" t="e">
        <f t="shared" ref="C118:I118" si="33">SUM(C119:C121)</f>
        <v>#REF!</v>
      </c>
      <c r="D118" s="21" t="e">
        <f t="shared" si="33"/>
        <v>#REF!</v>
      </c>
      <c r="E118" s="21" t="e">
        <f t="shared" si="33"/>
        <v>#REF!</v>
      </c>
      <c r="F118" s="21" t="e">
        <f t="shared" si="33"/>
        <v>#REF!</v>
      </c>
      <c r="G118" s="21">
        <f t="shared" si="33"/>
        <v>0</v>
      </c>
      <c r="H118" s="21">
        <f t="shared" si="33"/>
        <v>0</v>
      </c>
      <c r="I118" s="21">
        <f t="shared" si="33"/>
        <v>0</v>
      </c>
      <c r="J118" s="76"/>
      <c r="K118" s="76"/>
      <c r="L118" s="41"/>
    </row>
    <row r="119" spans="1:12" ht="14.25" x14ac:dyDescent="0.2">
      <c r="A119" s="71"/>
      <c r="B119" s="51">
        <v>2020</v>
      </c>
      <c r="C119" s="44">
        <f>SUM(D119:F119)</f>
        <v>0.63149999999999995</v>
      </c>
      <c r="D119" s="44">
        <f t="shared" ref="D119:I119" si="34">D23</f>
        <v>0</v>
      </c>
      <c r="E119" s="44">
        <f t="shared" si="34"/>
        <v>0</v>
      </c>
      <c r="F119" s="44">
        <f t="shared" si="34"/>
        <v>0.63149999999999995</v>
      </c>
      <c r="G119" s="44">
        <f t="shared" si="34"/>
        <v>0</v>
      </c>
      <c r="H119" s="44">
        <f t="shared" si="34"/>
        <v>0</v>
      </c>
      <c r="I119" s="44">
        <f t="shared" si="34"/>
        <v>0</v>
      </c>
      <c r="J119" s="76"/>
      <c r="K119" s="76"/>
      <c r="L119" s="41"/>
    </row>
    <row r="120" spans="1:12" ht="14.25" x14ac:dyDescent="0.2">
      <c r="A120" s="71"/>
      <c r="B120" s="51">
        <v>2021</v>
      </c>
      <c r="C120" s="44" t="e">
        <f t="shared" ref="C120:I120" si="35">C60</f>
        <v>#REF!</v>
      </c>
      <c r="D120" s="44">
        <f t="shared" si="35"/>
        <v>50</v>
      </c>
      <c r="E120" s="44">
        <f t="shared" si="35"/>
        <v>12.5</v>
      </c>
      <c r="F120" s="44" t="e">
        <f t="shared" si="35"/>
        <v>#REF!</v>
      </c>
      <c r="G120" s="44">
        <f t="shared" si="35"/>
        <v>0</v>
      </c>
      <c r="H120" s="44">
        <f t="shared" si="35"/>
        <v>0</v>
      </c>
      <c r="I120" s="44">
        <f t="shared" si="35"/>
        <v>0</v>
      </c>
      <c r="J120" s="76"/>
      <c r="K120" s="76"/>
      <c r="L120" s="41"/>
    </row>
    <row r="121" spans="1:12" ht="14.25" x14ac:dyDescent="0.2">
      <c r="A121" s="71"/>
      <c r="B121" s="51">
        <v>2022</v>
      </c>
      <c r="C121" s="44" t="e">
        <f t="shared" ref="C121:I121" si="36">C89</f>
        <v>#REF!</v>
      </c>
      <c r="D121" s="44" t="e">
        <f t="shared" si="36"/>
        <v>#REF!</v>
      </c>
      <c r="E121" s="44" t="e">
        <f t="shared" si="36"/>
        <v>#REF!</v>
      </c>
      <c r="F121" s="44" t="e">
        <f t="shared" si="36"/>
        <v>#REF!</v>
      </c>
      <c r="G121" s="44">
        <f t="shared" si="36"/>
        <v>0</v>
      </c>
      <c r="H121" s="44">
        <f t="shared" si="36"/>
        <v>0</v>
      </c>
      <c r="I121" s="44">
        <f t="shared" si="36"/>
        <v>0</v>
      </c>
      <c r="J121" s="76"/>
      <c r="K121" s="76"/>
      <c r="L121" s="43"/>
    </row>
    <row r="122" spans="1:12" ht="71.25" x14ac:dyDescent="0.2">
      <c r="A122" s="71"/>
      <c r="B122" s="42" t="s">
        <v>60</v>
      </c>
      <c r="C122" s="21" t="e">
        <f t="shared" ref="C122:I122" si="37">SUM(C123:C125)</f>
        <v>#REF!</v>
      </c>
      <c r="D122" s="21">
        <f t="shared" si="37"/>
        <v>269.98487</v>
      </c>
      <c r="E122" s="21">
        <f t="shared" si="37"/>
        <v>175.39622</v>
      </c>
      <c r="F122" s="21" t="e">
        <f t="shared" si="37"/>
        <v>#REF!</v>
      </c>
      <c r="G122" s="21">
        <f t="shared" si="37"/>
        <v>0</v>
      </c>
      <c r="H122" s="21">
        <f t="shared" si="37"/>
        <v>0</v>
      </c>
      <c r="I122" s="21">
        <f t="shared" si="37"/>
        <v>0</v>
      </c>
      <c r="J122" s="76"/>
      <c r="K122" s="76"/>
      <c r="L122" s="41"/>
    </row>
    <row r="123" spans="1:12" ht="14.25" x14ac:dyDescent="0.2">
      <c r="A123" s="71"/>
      <c r="B123" s="51">
        <v>2020</v>
      </c>
      <c r="C123" s="44">
        <f t="shared" ref="C123:I123" si="38">C25</f>
        <v>11815.236940000001</v>
      </c>
      <c r="D123" s="44">
        <f t="shared" si="38"/>
        <v>0</v>
      </c>
      <c r="E123" s="44">
        <f t="shared" si="38"/>
        <v>107.9</v>
      </c>
      <c r="F123" s="44">
        <f t="shared" si="38"/>
        <v>11707.336940000001</v>
      </c>
      <c r="G123" s="44">
        <f t="shared" si="38"/>
        <v>0</v>
      </c>
      <c r="H123" s="44">
        <f t="shared" si="38"/>
        <v>0</v>
      </c>
      <c r="I123" s="44">
        <f t="shared" si="38"/>
        <v>0</v>
      </c>
      <c r="J123" s="76"/>
      <c r="K123" s="76"/>
      <c r="L123" s="41"/>
    </row>
    <row r="124" spans="1:12" ht="14.25" x14ac:dyDescent="0.2">
      <c r="A124" s="71"/>
      <c r="B124" s="51">
        <v>2021</v>
      </c>
      <c r="C124" s="44" t="e">
        <f t="shared" ref="C124:I124" si="39">C62</f>
        <v>#REF!</v>
      </c>
      <c r="D124" s="44">
        <f t="shared" si="39"/>
        <v>0</v>
      </c>
      <c r="E124" s="44">
        <f t="shared" si="39"/>
        <v>0</v>
      </c>
      <c r="F124" s="44" t="e">
        <f t="shared" si="39"/>
        <v>#REF!</v>
      </c>
      <c r="G124" s="44">
        <f t="shared" si="39"/>
        <v>0</v>
      </c>
      <c r="H124" s="44">
        <f t="shared" si="39"/>
        <v>0</v>
      </c>
      <c r="I124" s="44">
        <f t="shared" si="39"/>
        <v>0</v>
      </c>
      <c r="J124" s="76"/>
      <c r="K124" s="76"/>
      <c r="L124" s="41"/>
    </row>
    <row r="125" spans="1:12" ht="14.25" x14ac:dyDescent="0.2">
      <c r="A125" s="71"/>
      <c r="B125" s="51">
        <v>2022</v>
      </c>
      <c r="C125" s="44" t="e">
        <f t="shared" ref="C125:I125" si="40">C91</f>
        <v>#REF!</v>
      </c>
      <c r="D125" s="44">
        <f t="shared" si="40"/>
        <v>269.98487</v>
      </c>
      <c r="E125" s="44">
        <f t="shared" si="40"/>
        <v>67.496219999999994</v>
      </c>
      <c r="F125" s="44" t="e">
        <f t="shared" si="40"/>
        <v>#REF!</v>
      </c>
      <c r="G125" s="44">
        <f t="shared" si="40"/>
        <v>0</v>
      </c>
      <c r="H125" s="44">
        <f t="shared" si="40"/>
        <v>0</v>
      </c>
      <c r="I125" s="44">
        <f t="shared" si="40"/>
        <v>0</v>
      </c>
      <c r="J125" s="76"/>
      <c r="K125" s="76"/>
      <c r="L125" s="43"/>
    </row>
    <row r="126" spans="1:12" ht="28.5" x14ac:dyDescent="0.2">
      <c r="A126" s="71"/>
      <c r="B126" s="42" t="s">
        <v>61</v>
      </c>
      <c r="C126" s="21" t="e">
        <f t="shared" ref="C126:I126" si="41">SUM(C127:C129)</f>
        <v>#REF!</v>
      </c>
      <c r="D126" s="21">
        <f t="shared" si="41"/>
        <v>115.241</v>
      </c>
      <c r="E126" s="21" t="e">
        <f t="shared" si="41"/>
        <v>#REF!</v>
      </c>
      <c r="F126" s="21" t="e">
        <f t="shared" si="41"/>
        <v>#REF!</v>
      </c>
      <c r="G126" s="21">
        <f t="shared" si="41"/>
        <v>0</v>
      </c>
      <c r="H126" s="21">
        <f t="shared" si="41"/>
        <v>0</v>
      </c>
      <c r="I126" s="21">
        <f t="shared" si="41"/>
        <v>0</v>
      </c>
      <c r="J126" s="76"/>
      <c r="K126" s="76"/>
      <c r="L126" s="41"/>
    </row>
    <row r="127" spans="1:12" ht="14.25" x14ac:dyDescent="0.2">
      <c r="A127" s="71"/>
      <c r="B127" s="51">
        <v>2020</v>
      </c>
      <c r="C127" s="44">
        <f>SUM(D127:F127)</f>
        <v>11643.800000000001</v>
      </c>
      <c r="D127" s="44">
        <f t="shared" ref="D127:I127" si="42">D27</f>
        <v>0</v>
      </c>
      <c r="E127" s="44">
        <f t="shared" si="42"/>
        <v>0</v>
      </c>
      <c r="F127" s="44">
        <f t="shared" si="42"/>
        <v>11643.800000000001</v>
      </c>
      <c r="G127" s="44">
        <f t="shared" si="42"/>
        <v>0</v>
      </c>
      <c r="H127" s="44">
        <f t="shared" si="42"/>
        <v>0</v>
      </c>
      <c r="I127" s="44">
        <f t="shared" si="42"/>
        <v>0</v>
      </c>
      <c r="J127" s="76"/>
      <c r="K127" s="76"/>
      <c r="L127" s="41"/>
    </row>
    <row r="128" spans="1:12" ht="14.25" x14ac:dyDescent="0.2">
      <c r="A128" s="71"/>
      <c r="B128" s="51">
        <v>2021</v>
      </c>
      <c r="C128" s="44" t="e">
        <f>SUM(D128:F128)</f>
        <v>#REF!</v>
      </c>
      <c r="D128" s="44">
        <f t="shared" ref="D128:I128" si="43">D64</f>
        <v>115.241</v>
      </c>
      <c r="E128" s="44" t="e">
        <f t="shared" si="43"/>
        <v>#REF!</v>
      </c>
      <c r="F128" s="44" t="e">
        <f t="shared" si="43"/>
        <v>#REF!</v>
      </c>
      <c r="G128" s="44">
        <f t="shared" si="43"/>
        <v>0</v>
      </c>
      <c r="H128" s="44">
        <f t="shared" si="43"/>
        <v>0</v>
      </c>
      <c r="I128" s="44">
        <f t="shared" si="43"/>
        <v>0</v>
      </c>
      <c r="J128" s="76"/>
      <c r="K128" s="76"/>
      <c r="L128" s="41"/>
    </row>
    <row r="129" spans="1:12" ht="14.25" x14ac:dyDescent="0.2">
      <c r="A129" s="71"/>
      <c r="B129" s="51">
        <v>2022</v>
      </c>
      <c r="C129" s="44" t="e">
        <f>SUM(D129:F129)</f>
        <v>#REF!</v>
      </c>
      <c r="D129" s="44">
        <f t="shared" ref="D129:I129" si="44">D93</f>
        <v>0</v>
      </c>
      <c r="E129" s="44" t="e">
        <f t="shared" si="44"/>
        <v>#REF!</v>
      </c>
      <c r="F129" s="44" t="e">
        <f t="shared" si="44"/>
        <v>#REF!</v>
      </c>
      <c r="G129" s="44">
        <f t="shared" si="44"/>
        <v>0</v>
      </c>
      <c r="H129" s="44">
        <f t="shared" si="44"/>
        <v>0</v>
      </c>
      <c r="I129" s="44">
        <f t="shared" si="44"/>
        <v>0</v>
      </c>
      <c r="J129" s="76"/>
      <c r="K129" s="76"/>
      <c r="L129" s="43"/>
    </row>
    <row r="130" spans="1:12" ht="57" x14ac:dyDescent="0.2">
      <c r="A130" s="71"/>
      <c r="B130" s="46" t="s">
        <v>62</v>
      </c>
      <c r="C130" s="21" t="e">
        <f t="shared" ref="C130:I130" si="45">SUM(C131:C133)</f>
        <v>#REF!</v>
      </c>
      <c r="D130" s="21">
        <f t="shared" si="45"/>
        <v>0</v>
      </c>
      <c r="E130" s="21" t="e">
        <f t="shared" si="45"/>
        <v>#REF!</v>
      </c>
      <c r="F130" s="21">
        <f t="shared" si="45"/>
        <v>0.12786</v>
      </c>
      <c r="G130" s="21">
        <f t="shared" si="45"/>
        <v>0</v>
      </c>
      <c r="H130" s="21">
        <f t="shared" si="45"/>
        <v>0</v>
      </c>
      <c r="I130" s="21">
        <f t="shared" si="45"/>
        <v>0</v>
      </c>
      <c r="J130" s="76"/>
      <c r="K130" s="76"/>
      <c r="L130" s="41"/>
    </row>
    <row r="131" spans="1:12" ht="14.25" x14ac:dyDescent="0.2">
      <c r="A131" s="71"/>
      <c r="B131" s="47">
        <v>2020</v>
      </c>
      <c r="C131" s="44">
        <f t="shared" ref="C131:I131" si="46">C29</f>
        <v>0</v>
      </c>
      <c r="D131" s="44">
        <f t="shared" si="46"/>
        <v>0</v>
      </c>
      <c r="E131" s="44">
        <f t="shared" si="46"/>
        <v>0</v>
      </c>
      <c r="F131" s="44">
        <f t="shared" si="46"/>
        <v>0</v>
      </c>
      <c r="G131" s="44">
        <f t="shared" si="46"/>
        <v>0</v>
      </c>
      <c r="H131" s="44">
        <f t="shared" si="46"/>
        <v>0</v>
      </c>
      <c r="I131" s="44">
        <f t="shared" si="46"/>
        <v>0</v>
      </c>
      <c r="J131" s="76"/>
      <c r="K131" s="76"/>
      <c r="L131" s="41"/>
    </row>
    <row r="132" spans="1:12" ht="14.25" x14ac:dyDescent="0.2">
      <c r="A132" s="71"/>
      <c r="B132" s="47">
        <v>2021</v>
      </c>
      <c r="C132" s="44" t="e">
        <f t="shared" ref="C132:I132" si="47">C66</f>
        <v>#REF!</v>
      </c>
      <c r="D132" s="44">
        <f t="shared" si="47"/>
        <v>0</v>
      </c>
      <c r="E132" s="44" t="e">
        <f t="shared" si="47"/>
        <v>#REF!</v>
      </c>
      <c r="F132" s="44">
        <f t="shared" si="47"/>
        <v>0</v>
      </c>
      <c r="G132" s="44">
        <f t="shared" si="47"/>
        <v>0</v>
      </c>
      <c r="H132" s="44">
        <f t="shared" si="47"/>
        <v>0</v>
      </c>
      <c r="I132" s="44">
        <f t="shared" si="47"/>
        <v>0</v>
      </c>
      <c r="J132" s="77"/>
      <c r="K132" s="77"/>
      <c r="L132" s="41"/>
    </row>
    <row r="133" spans="1:12" ht="14.25" x14ac:dyDescent="0.2">
      <c r="B133" s="47">
        <v>2022</v>
      </c>
      <c r="C133" s="44" t="e">
        <f t="shared" ref="C133:I133" si="48">C95</f>
        <v>#REF!</v>
      </c>
      <c r="D133" s="44">
        <f t="shared" si="48"/>
        <v>0</v>
      </c>
      <c r="E133" s="44" t="e">
        <f t="shared" si="48"/>
        <v>#REF!</v>
      </c>
      <c r="F133" s="44">
        <f t="shared" si="48"/>
        <v>0.12786</v>
      </c>
      <c r="G133" s="44">
        <f t="shared" si="48"/>
        <v>0</v>
      </c>
      <c r="H133" s="44">
        <f t="shared" si="48"/>
        <v>0</v>
      </c>
      <c r="I133" s="44">
        <f t="shared" si="48"/>
        <v>0</v>
      </c>
      <c r="J133" s="43"/>
      <c r="K133" s="43"/>
      <c r="L133" s="43"/>
    </row>
    <row r="134" spans="1:12" ht="15.75" x14ac:dyDescent="0.25">
      <c r="B134" s="52" t="s">
        <v>63</v>
      </c>
      <c r="C134" s="45" t="e">
        <f t="shared" ref="C134:I134" si="49">SUM(C135:C137)</f>
        <v>#REF!</v>
      </c>
      <c r="D134" s="45" t="e">
        <f t="shared" si="49"/>
        <v>#REF!</v>
      </c>
      <c r="E134" s="45" t="e">
        <f t="shared" si="49"/>
        <v>#REF!</v>
      </c>
      <c r="F134" s="45" t="e">
        <f t="shared" si="49"/>
        <v>#REF!</v>
      </c>
      <c r="G134" s="45" t="e">
        <f t="shared" si="49"/>
        <v>#REF!</v>
      </c>
      <c r="H134" s="45" t="e">
        <f t="shared" si="49"/>
        <v>#REF!</v>
      </c>
      <c r="I134" s="45" t="e">
        <f t="shared" si="49"/>
        <v>#REF!</v>
      </c>
      <c r="J134" s="43"/>
      <c r="K134" s="43"/>
      <c r="L134" s="43"/>
    </row>
    <row r="135" spans="1:12" ht="15.75" x14ac:dyDescent="0.25">
      <c r="B135" s="48">
        <v>2020</v>
      </c>
      <c r="C135" s="45" t="e">
        <f>SUM(D135:F135)</f>
        <v>#REF!</v>
      </c>
      <c r="D135" s="45">
        <f>D103+D107+D111+D115+D119+D123+D127+D131</f>
        <v>203.381</v>
      </c>
      <c r="E135" s="45" t="e">
        <f>E103+E107+E111+E115+E119+E123+E127+E131</f>
        <v>#REF!</v>
      </c>
      <c r="F135" s="45" t="e">
        <f>F103+F107+F111+F115+F119+F123+F127+F131</f>
        <v>#REF!</v>
      </c>
      <c r="G135" s="45">
        <f t="shared" ref="D135:I137" si="50">G103+G107+G111+G115+G119+G123+G127+G131</f>
        <v>0</v>
      </c>
      <c r="H135" s="45">
        <f t="shared" si="50"/>
        <v>0</v>
      </c>
      <c r="I135" s="45">
        <f t="shared" si="50"/>
        <v>1674</v>
      </c>
      <c r="J135" s="43"/>
      <c r="K135" s="43"/>
      <c r="L135" s="43"/>
    </row>
    <row r="136" spans="1:12" ht="15.75" x14ac:dyDescent="0.25">
      <c r="B136" s="48">
        <v>2021</v>
      </c>
      <c r="C136" s="45" t="e">
        <f>SUM(D136:F136)</f>
        <v>#REF!</v>
      </c>
      <c r="D136" s="45" t="e">
        <f t="shared" si="50"/>
        <v>#REF!</v>
      </c>
      <c r="E136" s="45" t="e">
        <f t="shared" si="50"/>
        <v>#REF!</v>
      </c>
      <c r="F136" s="45" t="e">
        <f t="shared" si="50"/>
        <v>#REF!</v>
      </c>
      <c r="G136" s="45" t="e">
        <f t="shared" si="50"/>
        <v>#REF!</v>
      </c>
      <c r="H136" s="45" t="e">
        <f t="shared" si="50"/>
        <v>#REF!</v>
      </c>
      <c r="I136" s="45" t="e">
        <f t="shared" si="50"/>
        <v>#REF!</v>
      </c>
      <c r="J136" s="43"/>
      <c r="K136" s="43"/>
      <c r="L136" s="43"/>
    </row>
    <row r="137" spans="1:12" ht="15.75" x14ac:dyDescent="0.25">
      <c r="B137" s="49">
        <v>2022</v>
      </c>
      <c r="C137" s="45" t="e">
        <f>SUM(D137:F137)</f>
        <v>#REF!</v>
      </c>
      <c r="D137" s="45" t="e">
        <f t="shared" si="50"/>
        <v>#REF!</v>
      </c>
      <c r="E137" s="45" t="e">
        <f t="shared" si="50"/>
        <v>#REF!</v>
      </c>
      <c r="F137" s="45" t="e">
        <f t="shared" si="50"/>
        <v>#REF!</v>
      </c>
      <c r="G137" s="45">
        <f t="shared" si="50"/>
        <v>0</v>
      </c>
      <c r="H137" s="45">
        <f t="shared" si="50"/>
        <v>0</v>
      </c>
      <c r="I137" s="45" t="e">
        <f t="shared" si="50"/>
        <v>#REF!</v>
      </c>
    </row>
  </sheetData>
  <mergeCells count="16">
    <mergeCell ref="A1:L3"/>
    <mergeCell ref="A5:A6"/>
    <mergeCell ref="B5:B6"/>
    <mergeCell ref="C5:C6"/>
    <mergeCell ref="D5:G5"/>
    <mergeCell ref="H5:H6"/>
    <mergeCell ref="I5:I6"/>
    <mergeCell ref="J5:J6"/>
    <mergeCell ref="K5:K6"/>
    <mergeCell ref="L5:L6"/>
    <mergeCell ref="A7:A132"/>
    <mergeCell ref="B7:J7"/>
    <mergeCell ref="J8:J132"/>
    <mergeCell ref="K8:K132"/>
    <mergeCell ref="B44:I44"/>
    <mergeCell ref="B73:I73"/>
  </mergeCells>
  <phoneticPr fontId="2" type="noConversion"/>
  <pageMargins left="0" right="0" top="0" bottom="0" header="0.31496062992125984" footer="0.31496062992125984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Q35"/>
  <sheetViews>
    <sheetView topLeftCell="A37" workbookViewId="0">
      <selection activeCell="D48" sqref="D48"/>
    </sheetView>
  </sheetViews>
  <sheetFormatPr defaultRowHeight="12.75" x14ac:dyDescent="0.2"/>
  <cols>
    <col min="2" max="2" width="43.140625" customWidth="1"/>
    <col min="3" max="3" width="13.140625" customWidth="1"/>
    <col min="4" max="4" width="14.85546875" customWidth="1"/>
    <col min="5" max="5" width="16.140625" customWidth="1"/>
    <col min="6" max="6" width="11.42578125" customWidth="1"/>
    <col min="7" max="9" width="9" bestFit="1" customWidth="1"/>
    <col min="13" max="13" width="19.5703125" customWidth="1"/>
    <col min="15" max="15" width="14.7109375" customWidth="1"/>
  </cols>
  <sheetData>
    <row r="1" spans="1:17" ht="13.15" customHeight="1" x14ac:dyDescent="0.2">
      <c r="A1" s="81" t="s">
        <v>67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7" ht="13.15" customHeight="1" x14ac:dyDescent="0.2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7" ht="13.15" customHeight="1" x14ac:dyDescent="0.2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7" ht="2.4500000000000002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3"/>
    </row>
    <row r="5" spans="1:17" ht="25.15" customHeight="1" x14ac:dyDescent="0.2">
      <c r="A5" s="82" t="s">
        <v>10</v>
      </c>
      <c r="B5" s="84" t="s">
        <v>11</v>
      </c>
      <c r="C5" s="85" t="s">
        <v>12</v>
      </c>
      <c r="D5" s="87" t="s">
        <v>0</v>
      </c>
      <c r="E5" s="88"/>
      <c r="F5" s="88"/>
      <c r="G5" s="89"/>
      <c r="H5" s="85" t="s">
        <v>14</v>
      </c>
      <c r="I5" s="85" t="s">
        <v>4</v>
      </c>
      <c r="J5" s="85" t="s">
        <v>15</v>
      </c>
      <c r="K5" s="85" t="s">
        <v>5</v>
      </c>
      <c r="L5" s="85" t="s">
        <v>16</v>
      </c>
    </row>
    <row r="6" spans="1:17" ht="104.25" customHeight="1" x14ac:dyDescent="0.2">
      <c r="A6" s="83"/>
      <c r="B6" s="84"/>
      <c r="C6" s="86"/>
      <c r="D6" s="4" t="s">
        <v>1</v>
      </c>
      <c r="E6" s="4" t="s">
        <v>2</v>
      </c>
      <c r="F6" s="4" t="s">
        <v>3</v>
      </c>
      <c r="G6" s="4" t="s">
        <v>13</v>
      </c>
      <c r="H6" s="86"/>
      <c r="I6" s="86"/>
      <c r="J6" s="86"/>
      <c r="K6" s="86"/>
      <c r="L6" s="86"/>
    </row>
    <row r="7" spans="1:17" ht="25.15" customHeight="1" x14ac:dyDescent="0.2">
      <c r="A7" s="70"/>
      <c r="B7" s="72" t="s">
        <v>66</v>
      </c>
      <c r="C7" s="73"/>
      <c r="D7" s="73"/>
      <c r="E7" s="73"/>
      <c r="F7" s="73"/>
      <c r="G7" s="73"/>
      <c r="H7" s="73"/>
      <c r="I7" s="73"/>
      <c r="J7" s="73"/>
      <c r="K7" s="39"/>
      <c r="L7" s="38"/>
    </row>
    <row r="8" spans="1:17" s="56" customFormat="1" ht="35.25" customHeight="1" x14ac:dyDescent="0.2">
      <c r="A8" s="70"/>
      <c r="B8" s="62" t="s">
        <v>21</v>
      </c>
      <c r="C8" s="16" t="e">
        <f>D8+E8+F8+G8</f>
        <v>#REF!</v>
      </c>
      <c r="D8" s="16" t="e">
        <f t="shared" ref="D8:I8" si="0">D9+D10+D11</f>
        <v>#REF!</v>
      </c>
      <c r="E8" s="16" t="e">
        <f t="shared" si="0"/>
        <v>#REF!</v>
      </c>
      <c r="F8" s="16" t="e">
        <f t="shared" si="0"/>
        <v>#REF!</v>
      </c>
      <c r="G8" s="16" t="e">
        <f t="shared" si="0"/>
        <v>#REF!</v>
      </c>
      <c r="H8" s="16" t="e">
        <f t="shared" si="0"/>
        <v>#REF!</v>
      </c>
      <c r="I8" s="16" t="e">
        <f t="shared" si="0"/>
        <v>#REF!</v>
      </c>
      <c r="J8" s="74" t="s">
        <v>17</v>
      </c>
      <c r="K8" s="78" t="s">
        <v>9</v>
      </c>
      <c r="L8" s="54"/>
      <c r="M8" s="56" t="e">
        <f>'2020-2022 в разб'!C8+'2020-2022 в разб'!C45+'2020-2022 в разб'!C74</f>
        <v>#REF!</v>
      </c>
      <c r="O8" s="56" t="e">
        <f>M8+M12+M17+M19+M23+M25+M27+M29</f>
        <v>#REF!</v>
      </c>
    </row>
    <row r="9" spans="1:17" s="56" customFormat="1" ht="105" x14ac:dyDescent="0.2">
      <c r="A9" s="70"/>
      <c r="B9" s="29" t="s">
        <v>22</v>
      </c>
      <c r="C9" s="12" t="e">
        <f t="shared" ref="C9:C18" si="1">D9+E9+F9+G9</f>
        <v>#REF!</v>
      </c>
      <c r="D9" s="12">
        <f>'2020-2022 в разб'!D9+'2020-2022 в разб'!D46+'2020-2022 в разб'!D75</f>
        <v>60.185000000000002</v>
      </c>
      <c r="E9" s="12" t="e">
        <f>'2020-2022 в разб'!E9+'2020-2022 в разб'!E46+'2020-2022 в разб'!E75</f>
        <v>#REF!</v>
      </c>
      <c r="F9" s="12">
        <f>'2020-2022 в разб'!F9+'2020-2022 в разб'!F46+'2020-2022 в разб'!F75</f>
        <v>245.3887</v>
      </c>
      <c r="G9" s="12">
        <f>'2020-2022 в разб'!G9+'2020-2022 в разб'!G46+'2020-2022 в разб'!G75</f>
        <v>0</v>
      </c>
      <c r="H9" s="7"/>
      <c r="I9" s="7"/>
      <c r="J9" s="75"/>
      <c r="K9" s="79"/>
      <c r="L9" s="6"/>
      <c r="M9" s="56" t="e">
        <f>'2020-2022 в разб'!C9+'2020-2022 в разб'!C46+'2020-2022 в разб'!C75</f>
        <v>#REF!</v>
      </c>
    </row>
    <row r="10" spans="1:17" s="56" customFormat="1" ht="105" x14ac:dyDescent="0.25">
      <c r="A10" s="70"/>
      <c r="B10" s="30" t="s">
        <v>35</v>
      </c>
      <c r="C10" s="12" t="e">
        <f t="shared" si="1"/>
        <v>#REF!</v>
      </c>
      <c r="D10" s="12" t="e">
        <f>'2020-2022 в разб'!D10+'2020-2022 в разб'!D47+'2020-2022 в разб'!D76</f>
        <v>#REF!</v>
      </c>
      <c r="E10" s="12" t="e">
        <f>'2020-2022 в разб'!E10+'2020-2022 в разб'!E47+'2020-2022 в разб'!E76</f>
        <v>#REF!</v>
      </c>
      <c r="F10" s="12" t="e">
        <f>'2020-2022 в разб'!F10+'2020-2022 в разб'!F47+'2020-2022 в разб'!F76</f>
        <v>#REF!</v>
      </c>
      <c r="G10" s="12" t="e">
        <f>'2020-2022 в разб'!G10+'2020-2022 в разб'!G47+'2020-2022 в разб'!G76</f>
        <v>#REF!</v>
      </c>
      <c r="H10" s="12" t="e">
        <f>H31</f>
        <v>#REF!</v>
      </c>
      <c r="I10" s="12" t="e">
        <f>I31</f>
        <v>#REF!</v>
      </c>
      <c r="J10" s="75"/>
      <c r="K10" s="79"/>
      <c r="L10" s="6"/>
      <c r="M10" s="56" t="e">
        <f>'2020-2022 в разб'!C10+'2020-2022 в разб'!C47+'2020-2022 в разб'!C76</f>
        <v>#REF!</v>
      </c>
    </row>
    <row r="11" spans="1:17" s="56" customFormat="1" ht="60" x14ac:dyDescent="0.2">
      <c r="A11" s="70"/>
      <c r="B11" s="29" t="s">
        <v>23</v>
      </c>
      <c r="C11" s="12" t="e">
        <f t="shared" si="1"/>
        <v>#REF!</v>
      </c>
      <c r="D11" s="5">
        <f>'2020-2022 в разб'!D11+'2020-2022 в разб'!D48+'2020-2022 в разб'!D77</f>
        <v>0</v>
      </c>
      <c r="E11" s="12" t="e">
        <f>'2020-2022 в разб'!E11+'2020-2022 в разб'!E48+'2020-2022 в разб'!E77</f>
        <v>#REF!</v>
      </c>
      <c r="F11" s="5" t="e">
        <f>'2020-2022 в разб'!F11+'2020-2022 в разб'!F48+'2020-2022 в разб'!F77</f>
        <v>#REF!</v>
      </c>
      <c r="G11" s="7"/>
      <c r="H11" s="7"/>
      <c r="I11" s="7"/>
      <c r="J11" s="75"/>
      <c r="K11" s="79"/>
      <c r="L11" s="6"/>
      <c r="M11" s="56" t="e">
        <f>'2020-2022 в разб'!C11+'2020-2022 в разб'!C48+'2020-2022 в разб'!C77</f>
        <v>#REF!</v>
      </c>
    </row>
    <row r="12" spans="1:17" s="56" customFormat="1" ht="27" customHeight="1" x14ac:dyDescent="0.2">
      <c r="A12" s="70"/>
      <c r="B12" s="62" t="s">
        <v>24</v>
      </c>
      <c r="C12" s="16" t="e">
        <f t="shared" si="1"/>
        <v>#REF!</v>
      </c>
      <c r="D12" s="16" t="e">
        <f t="shared" ref="D12:I12" si="2">D13+D14+D15+D16</f>
        <v>#REF!</v>
      </c>
      <c r="E12" s="16" t="e">
        <f t="shared" si="2"/>
        <v>#REF!</v>
      </c>
      <c r="F12" s="16" t="e">
        <f t="shared" si="2"/>
        <v>#REF!</v>
      </c>
      <c r="G12" s="16">
        <f t="shared" si="2"/>
        <v>0</v>
      </c>
      <c r="H12" s="16" t="e">
        <f t="shared" si="2"/>
        <v>#REF!</v>
      </c>
      <c r="I12" s="16" t="e">
        <f t="shared" si="2"/>
        <v>#REF!</v>
      </c>
      <c r="J12" s="75"/>
      <c r="K12" s="79"/>
      <c r="L12" s="54"/>
      <c r="M12" s="56" t="e">
        <f>'2020-2022 в разб'!C12+'2020-2022 в разб'!C49+'2020-2022 в разб'!C78</f>
        <v>#REF!</v>
      </c>
    </row>
    <row r="13" spans="1:17" s="56" customFormat="1" ht="90" x14ac:dyDescent="0.2">
      <c r="A13" s="70"/>
      <c r="B13" s="29" t="s">
        <v>36</v>
      </c>
      <c r="C13" s="12" t="e">
        <f t="shared" si="1"/>
        <v>#REF!</v>
      </c>
      <c r="D13" s="5">
        <f>'2020-2022 в разб'!D13+'2020-2022 в разб'!D50+'2020-2022 в разб'!D79</f>
        <v>16509.056120000001</v>
      </c>
      <c r="E13" s="5" t="e">
        <f>'2020-2022 в разб'!E13+'2020-2022 в разб'!E50+'2020-2022 в разб'!E79</f>
        <v>#REF!</v>
      </c>
      <c r="F13" s="5">
        <f>'2020-2022 в разб'!F13+'2020-2022 в разб'!F50+'2020-2022 в разб'!F79</f>
        <v>3960.7189799999996</v>
      </c>
      <c r="G13" s="5">
        <f>'2020-2022 в разб'!G13+'2020-2022 в разб'!G50+'2020-2022 в разб'!G79</f>
        <v>0</v>
      </c>
      <c r="H13" s="7"/>
      <c r="I13" s="7"/>
      <c r="J13" s="75"/>
      <c r="K13" s="79"/>
      <c r="L13" s="6"/>
      <c r="M13" s="56" t="e">
        <f>'2020-2022 в разб'!C13+'2020-2022 в разб'!C50+'2020-2022 в разб'!C79</f>
        <v>#REF!</v>
      </c>
      <c r="N13" s="56">
        <f>'2020-2022 в разб'!D13+'2020-2022 в разб'!D50+'2020-2022 в разб'!D79</f>
        <v>16509.056120000001</v>
      </c>
      <c r="O13" s="56" t="e">
        <f>'2020-2022 в разб'!E13+'2020-2022 в разб'!E50+'2020-2022 в разб'!E79</f>
        <v>#REF!</v>
      </c>
      <c r="P13" s="56">
        <f>'2020-2022 в разб'!F13+'2020-2022 в разб'!F50+'2020-2022 в разб'!F79</f>
        <v>3960.7189799999996</v>
      </c>
      <c r="Q13" s="56">
        <f>'2020-2022 в разб'!G13+'2020-2022 в разб'!G50+'2020-2022 в разб'!G79</f>
        <v>0</v>
      </c>
    </row>
    <row r="14" spans="1:17" s="56" customFormat="1" ht="90" x14ac:dyDescent="0.2">
      <c r="A14" s="70"/>
      <c r="B14" s="29" t="s">
        <v>37</v>
      </c>
      <c r="C14" s="12" t="e">
        <f t="shared" si="1"/>
        <v>#REF!</v>
      </c>
      <c r="D14" s="5" t="e">
        <f>'2020-2022 в разб'!D14+'2020-2022 в разб'!D51+'2020-2022 в разб'!D80</f>
        <v>#REF!</v>
      </c>
      <c r="E14" s="5" t="e">
        <f>'2020-2022 в разб'!E14+'2020-2022 в разб'!E51+'2020-2022 в разб'!E80</f>
        <v>#REF!</v>
      </c>
      <c r="F14" s="5" t="e">
        <f>'2020-2022 в разб'!F14+'2020-2022 в разб'!F51+'2020-2022 в разб'!F80</f>
        <v>#REF!</v>
      </c>
      <c r="G14" s="5">
        <f>'2020-2022 в разб'!G14+'2020-2022 в разб'!G51+'2020-2022 в разб'!G80</f>
        <v>0</v>
      </c>
      <c r="H14" s="5" t="e">
        <f>'2020-2022 в разб'!H14+'2020-2022 в разб'!H51+'2020-2022 в разб'!H80</f>
        <v>#REF!</v>
      </c>
      <c r="I14" s="5" t="e">
        <f>'2020-2022 в разб'!I14+'2020-2022 в разб'!I51+'2020-2022 в разб'!I80</f>
        <v>#REF!</v>
      </c>
      <c r="J14" s="75"/>
      <c r="K14" s="79"/>
      <c r="L14" s="6"/>
      <c r="M14" s="56" t="e">
        <f>'2020-2022 в разб'!C14+'2020-2022 в разб'!C51+'2020-2022 в разб'!C80</f>
        <v>#REF!</v>
      </c>
    </row>
    <row r="15" spans="1:17" s="56" customFormat="1" ht="60" x14ac:dyDescent="0.2">
      <c r="A15" s="70"/>
      <c r="B15" s="29" t="s">
        <v>25</v>
      </c>
      <c r="C15" s="12" t="e">
        <f t="shared" si="1"/>
        <v>#REF!</v>
      </c>
      <c r="D15" s="5">
        <f>'2020-2022 в разб'!D15+'2020-2022 в разб'!D52+'2020-2022 в разб'!D81</f>
        <v>3125.4259999999999</v>
      </c>
      <c r="E15" s="5" t="e">
        <f>'2020-2022 в разб'!E15+'2020-2022 в разб'!E52+'2020-2022 в разб'!E81</f>
        <v>#REF!</v>
      </c>
      <c r="F15" s="5" t="e">
        <f>'2020-2022 в разб'!F15+'2020-2022 в разб'!F52+'2020-2022 в разб'!F81</f>
        <v>#REF!</v>
      </c>
      <c r="G15" s="5">
        <f>'2020-2022 в разб'!G15+'2020-2022 в разб'!G52+'2020-2022 в разб'!G81</f>
        <v>0</v>
      </c>
      <c r="H15" s="5">
        <f>'2020-2022 в разб'!H15+'2020-2022 в разб'!H52+'2020-2022 в разб'!H81</f>
        <v>0</v>
      </c>
      <c r="I15" s="5">
        <f>'2020-2022 в разб'!I15+'2020-2022 в разб'!I52+'2020-2022 в разб'!I81</f>
        <v>0</v>
      </c>
      <c r="J15" s="75"/>
      <c r="K15" s="79"/>
      <c r="L15" s="6"/>
      <c r="M15" s="56" t="e">
        <f>'2020-2022 в разб'!C15+'2020-2022 в разб'!C52+'2020-2022 в разб'!C81</f>
        <v>#REF!</v>
      </c>
    </row>
    <row r="16" spans="1:17" s="56" customFormat="1" ht="30" x14ac:dyDescent="0.2">
      <c r="A16" s="70"/>
      <c r="B16" s="29" t="s">
        <v>38</v>
      </c>
      <c r="C16" s="12" t="e">
        <f t="shared" si="1"/>
        <v>#REF!</v>
      </c>
      <c r="D16" s="5">
        <f>'2020-2022 в разб'!D16+'2020-2022 в разб'!D53+'2020-2022 в разб'!D82</f>
        <v>6250.8519999999999</v>
      </c>
      <c r="E16" s="5" t="e">
        <f>'2020-2022 в разб'!E16+'2020-2022 в разб'!E53+'2020-2022 в разб'!E82</f>
        <v>#REF!</v>
      </c>
      <c r="F16" s="5">
        <f>'2020-2022 в разб'!F16+'2020-2022 в разб'!F53+'2020-2022 в разб'!F82</f>
        <v>76327.466109999994</v>
      </c>
      <c r="G16" s="5">
        <f>'2020-2022 в разб'!G16+'2020-2022 в разб'!G53+'2020-2022 в разб'!G82</f>
        <v>0</v>
      </c>
      <c r="H16" s="5">
        <f>'2020-2022 в разб'!H16+'2020-2022 в разб'!H53+'2020-2022 в разб'!H82</f>
        <v>0</v>
      </c>
      <c r="I16" s="5">
        <f>'2020-2022 в разб'!I16+'2020-2022 в разб'!I53+'2020-2022 в разб'!I82</f>
        <v>0</v>
      </c>
      <c r="J16" s="75"/>
      <c r="K16" s="79"/>
      <c r="L16" s="6"/>
      <c r="M16" s="56" t="e">
        <f>'2020-2022 в разб'!C16+'2020-2022 в разб'!C53+'2020-2022 в разб'!C82</f>
        <v>#REF!</v>
      </c>
    </row>
    <row r="17" spans="1:13" s="56" customFormat="1" ht="37.5" customHeight="1" x14ac:dyDescent="0.2">
      <c r="A17" s="70"/>
      <c r="B17" s="31" t="s">
        <v>26</v>
      </c>
      <c r="C17" s="16" t="e">
        <f>C18</f>
        <v>#REF!</v>
      </c>
      <c r="D17" s="16">
        <f>D18</f>
        <v>0</v>
      </c>
      <c r="E17" s="16">
        <f>E18</f>
        <v>0</v>
      </c>
      <c r="F17" s="16" t="e">
        <f>F18</f>
        <v>#REF!</v>
      </c>
      <c r="G17" s="16">
        <f>G18</f>
        <v>0</v>
      </c>
      <c r="H17" s="17"/>
      <c r="I17" s="17"/>
      <c r="J17" s="75"/>
      <c r="K17" s="79"/>
      <c r="L17" s="54"/>
      <c r="M17" s="56" t="e">
        <f>'2020-2022 в разб'!C17+'2020-2022 в разб'!C54+'2020-2022 в разб'!C83</f>
        <v>#REF!</v>
      </c>
    </row>
    <row r="18" spans="1:13" s="56" customFormat="1" ht="45" x14ac:dyDescent="0.2">
      <c r="A18" s="70"/>
      <c r="B18" s="29" t="s">
        <v>27</v>
      </c>
      <c r="C18" s="12" t="e">
        <f t="shared" si="1"/>
        <v>#REF!</v>
      </c>
      <c r="D18" s="7"/>
      <c r="E18" s="7"/>
      <c r="F18" s="5" t="e">
        <f>'2020-2022 в разб'!F18+'2020-2022 в разб'!F55+'2020-2022 в разб'!F84</f>
        <v>#REF!</v>
      </c>
      <c r="G18" s="7"/>
      <c r="H18" s="7"/>
      <c r="I18" s="7"/>
      <c r="J18" s="75"/>
      <c r="K18" s="79"/>
      <c r="L18" s="6"/>
      <c r="M18" s="56" t="e">
        <f>'2020-2022 в разб'!C18+'2020-2022 в разб'!C55+'2020-2022 в разб'!C84</f>
        <v>#REF!</v>
      </c>
    </row>
    <row r="19" spans="1:13" s="56" customFormat="1" ht="84.75" customHeight="1" x14ac:dyDescent="0.2">
      <c r="A19" s="70"/>
      <c r="B19" s="31" t="s">
        <v>28</v>
      </c>
      <c r="C19" s="16" t="e">
        <f>SUM(C20:C22)</f>
        <v>#REF!</v>
      </c>
      <c r="D19" s="16">
        <f>SUM(D20:D22)</f>
        <v>0</v>
      </c>
      <c r="E19" s="16">
        <f>SUM(E20:E22)</f>
        <v>0</v>
      </c>
      <c r="F19" s="16" t="e">
        <f>SUM(F20:F22)</f>
        <v>#REF!</v>
      </c>
      <c r="G19" s="16">
        <f>SUM(G20:G22)</f>
        <v>0</v>
      </c>
      <c r="H19" s="17"/>
      <c r="I19" s="17"/>
      <c r="J19" s="75"/>
      <c r="K19" s="79"/>
      <c r="L19" s="54"/>
      <c r="M19" s="56" t="e">
        <f>'2020-2022 в разб'!C19+'2020-2022 в разб'!C56+'2020-2022 в разб'!C85</f>
        <v>#REF!</v>
      </c>
    </row>
    <row r="20" spans="1:13" s="56" customFormat="1" ht="60" x14ac:dyDescent="0.2">
      <c r="A20" s="70"/>
      <c r="B20" s="29" t="s">
        <v>39</v>
      </c>
      <c r="C20" s="12" t="e">
        <f>SUM(D20:G20)</f>
        <v>#REF!</v>
      </c>
      <c r="D20" s="7"/>
      <c r="E20" s="7"/>
      <c r="F20" s="12" t="e">
        <f>'2020-2022 в разб'!F20+'2020-2022 в разб'!F57+'2020-2022 в разб'!F86</f>
        <v>#REF!</v>
      </c>
      <c r="G20" s="7"/>
      <c r="H20" s="7"/>
      <c r="I20" s="7"/>
      <c r="J20" s="75"/>
      <c r="K20" s="79"/>
      <c r="L20" s="6"/>
      <c r="M20" s="56" t="e">
        <f>'2020-2022 в разб'!C20+'2020-2022 в разб'!C57+'2020-2022 в разб'!C86</f>
        <v>#REF!</v>
      </c>
    </row>
    <row r="21" spans="1:13" s="56" customFormat="1" ht="60" x14ac:dyDescent="0.2">
      <c r="A21" s="70"/>
      <c r="B21" s="29" t="s">
        <v>29</v>
      </c>
      <c r="C21" s="12" t="e">
        <f>SUM(D21:G21)</f>
        <v>#REF!</v>
      </c>
      <c r="D21" s="7"/>
      <c r="E21" s="7"/>
      <c r="F21" s="12" t="e">
        <f>'2020-2022 в разб'!F21+'2020-2022 в разб'!F58+'2020-2022 в разб'!F87</f>
        <v>#REF!</v>
      </c>
      <c r="G21" s="7"/>
      <c r="H21" s="7"/>
      <c r="I21" s="7"/>
      <c r="J21" s="75"/>
      <c r="K21" s="79"/>
      <c r="L21" s="6"/>
      <c r="M21" s="56" t="e">
        <f>'2020-2022 в разб'!C21+'2020-2022 в разб'!C58+'2020-2022 в разб'!C87</f>
        <v>#REF!</v>
      </c>
    </row>
    <row r="22" spans="1:13" s="56" customFormat="1" ht="45" x14ac:dyDescent="0.2">
      <c r="A22" s="70"/>
      <c r="B22" s="29" t="s">
        <v>53</v>
      </c>
      <c r="C22" s="12" t="e">
        <f>SUM(D22:G22)</f>
        <v>#REF!</v>
      </c>
      <c r="D22" s="7"/>
      <c r="E22" s="7"/>
      <c r="F22" s="12" t="e">
        <f>'2020-2022 в разб'!F22+'2020-2022 в разб'!F59+'2020-2022 в разб'!F88</f>
        <v>#REF!</v>
      </c>
      <c r="G22" s="7"/>
      <c r="H22" s="7"/>
      <c r="I22" s="7"/>
      <c r="J22" s="75"/>
      <c r="K22" s="79"/>
      <c r="L22" s="6"/>
      <c r="M22" s="56" t="e">
        <f>'2020-2022 в разб'!C22+'2020-2022 в разб'!C59+'2020-2022 в разб'!C88</f>
        <v>#REF!</v>
      </c>
    </row>
    <row r="23" spans="1:13" s="56" customFormat="1" ht="85.5" x14ac:dyDescent="0.2">
      <c r="A23" s="70"/>
      <c r="B23" s="31" t="s">
        <v>30</v>
      </c>
      <c r="C23" s="12">
        <f>SUM(D23:G23)</f>
        <v>0.63149999999999995</v>
      </c>
      <c r="D23" s="16">
        <f>D24</f>
        <v>0</v>
      </c>
      <c r="E23" s="16">
        <f>E24</f>
        <v>0</v>
      </c>
      <c r="F23" s="16">
        <f>F24</f>
        <v>0.63149999999999995</v>
      </c>
      <c r="G23" s="16">
        <f>G24</f>
        <v>0</v>
      </c>
      <c r="H23" s="17"/>
      <c r="I23" s="17"/>
      <c r="J23" s="75"/>
      <c r="K23" s="79"/>
      <c r="L23" s="54"/>
      <c r="M23" s="56" t="e">
        <f>'2020-2022 в разб'!C23+'2020-2022 в разб'!C60+'2020-2022 в разб'!C89</f>
        <v>#REF!</v>
      </c>
    </row>
    <row r="24" spans="1:13" s="56" customFormat="1" ht="45" x14ac:dyDescent="0.2">
      <c r="A24" s="70"/>
      <c r="B24" s="29" t="s">
        <v>40</v>
      </c>
      <c r="C24" s="12">
        <f>SUM(D24:G24)</f>
        <v>0.63149999999999995</v>
      </c>
      <c r="D24" s="12">
        <f>'2020-2022 в разб'!D24</f>
        <v>0</v>
      </c>
      <c r="E24" s="12">
        <f>'2020-2022 в разб'!E24</f>
        <v>0</v>
      </c>
      <c r="F24" s="12">
        <f>'2020-2022 в разб'!F24</f>
        <v>0.63149999999999995</v>
      </c>
      <c r="G24" s="12">
        <f>'2020-2022 в разб'!G24</f>
        <v>0</v>
      </c>
      <c r="H24" s="7"/>
      <c r="I24" s="7"/>
      <c r="J24" s="75"/>
      <c r="K24" s="79"/>
      <c r="L24" s="6"/>
      <c r="M24" s="56" t="e">
        <f>'2020-2022 в разб'!C24+'2020-2022 в разб'!C61+'2020-2022 в разб'!C90</f>
        <v>#REF!</v>
      </c>
    </row>
    <row r="25" spans="1:13" s="56" customFormat="1" ht="114" x14ac:dyDescent="0.2">
      <c r="A25" s="70"/>
      <c r="B25" s="31" t="s">
        <v>31</v>
      </c>
      <c r="C25" s="18" t="e">
        <f>C26</f>
        <v>#REF!</v>
      </c>
      <c r="D25" s="16">
        <f>D26</f>
        <v>0</v>
      </c>
      <c r="E25" s="16">
        <f>E26</f>
        <v>0</v>
      </c>
      <c r="F25" s="18" t="e">
        <f>F26</f>
        <v>#REF!</v>
      </c>
      <c r="G25" s="16">
        <v>0</v>
      </c>
      <c r="H25" s="17"/>
      <c r="I25" s="17"/>
      <c r="J25" s="75"/>
      <c r="K25" s="79"/>
      <c r="L25" s="54"/>
      <c r="M25" s="56" t="e">
        <f>'2020-2022 в разб'!C25+'2020-2022 в разб'!C62+'2020-2022 в разб'!C91</f>
        <v>#REF!</v>
      </c>
    </row>
    <row r="26" spans="1:13" s="56" customFormat="1" ht="90" x14ac:dyDescent="0.25">
      <c r="A26" s="70"/>
      <c r="B26" s="8" t="s">
        <v>41</v>
      </c>
      <c r="C26" s="5" t="e">
        <f t="shared" ref="C26:C33" si="3">SUM(D26:G26)</f>
        <v>#REF!</v>
      </c>
      <c r="D26" s="12">
        <v>0</v>
      </c>
      <c r="E26" s="12">
        <v>0</v>
      </c>
      <c r="F26" s="5" t="e">
        <f>'2020-2022 в разб'!F26+'2020-2022 в разб'!F63+'2020-2022 в разб'!F92</f>
        <v>#REF!</v>
      </c>
      <c r="G26" s="12">
        <v>0</v>
      </c>
      <c r="H26" s="7"/>
      <c r="I26" s="7"/>
      <c r="J26" s="75"/>
      <c r="K26" s="79"/>
      <c r="L26" s="6"/>
      <c r="M26" s="56" t="e">
        <f>'2020-2022 в разб'!C26+'2020-2022 в разб'!C63+'2020-2022 в разб'!C92</f>
        <v>#REF!</v>
      </c>
    </row>
    <row r="27" spans="1:13" s="56" customFormat="1" ht="42.75" x14ac:dyDescent="0.2">
      <c r="A27" s="70"/>
      <c r="B27" s="31" t="s">
        <v>32</v>
      </c>
      <c r="C27" s="16" t="e">
        <f t="shared" si="3"/>
        <v>#REF!</v>
      </c>
      <c r="D27" s="16">
        <f>D28</f>
        <v>115.241</v>
      </c>
      <c r="E27" s="16" t="e">
        <f>E28</f>
        <v>#REF!</v>
      </c>
      <c r="F27" s="16" t="e">
        <f>F28</f>
        <v>#REF!</v>
      </c>
      <c r="G27" s="16">
        <f>G28</f>
        <v>0</v>
      </c>
      <c r="H27" s="17"/>
      <c r="I27" s="17"/>
      <c r="J27" s="75"/>
      <c r="K27" s="79"/>
      <c r="L27" s="54"/>
      <c r="M27" s="56" t="e">
        <f>'2020-2022 в разб'!C27+'2020-2022 в разб'!C64+'2020-2022 в разб'!C93</f>
        <v>#REF!</v>
      </c>
    </row>
    <row r="28" spans="1:13" s="56" customFormat="1" ht="30" x14ac:dyDescent="0.2">
      <c r="A28" s="70"/>
      <c r="B28" s="29" t="s">
        <v>42</v>
      </c>
      <c r="C28" s="12" t="e">
        <f t="shared" si="3"/>
        <v>#REF!</v>
      </c>
      <c r="D28" s="5">
        <f>'2020-2022 в разб'!D28+'2020-2022 в разб'!D65+'2020-2022 в разб'!D94</f>
        <v>115.241</v>
      </c>
      <c r="E28" s="5" t="e">
        <f>'2020-2022 в разб'!E28+'2020-2022 в разб'!E65+'2020-2022 в разб'!E94</f>
        <v>#REF!</v>
      </c>
      <c r="F28" s="5" t="e">
        <f>'2020-2022 в разб'!F28+'2020-2022 в разб'!F65+'2020-2022 в разб'!F94</f>
        <v>#REF!</v>
      </c>
      <c r="G28" s="7"/>
      <c r="H28" s="7"/>
      <c r="I28" s="7"/>
      <c r="J28" s="75"/>
      <c r="K28" s="79"/>
      <c r="L28" s="6"/>
      <c r="M28" s="56" t="e">
        <f>'2020-2022 в разб'!C28+'2020-2022 в разб'!C65+'2020-2022 в разб'!C94</f>
        <v>#REF!</v>
      </c>
    </row>
    <row r="29" spans="1:13" s="56" customFormat="1" ht="72" thickBot="1" x14ac:dyDescent="0.25">
      <c r="A29" s="70"/>
      <c r="B29" s="19" t="s">
        <v>33</v>
      </c>
      <c r="C29" s="16" t="e">
        <f t="shared" si="3"/>
        <v>#REF!</v>
      </c>
      <c r="D29" s="16">
        <f>D30</f>
        <v>0</v>
      </c>
      <c r="E29" s="16" t="e">
        <f>E30</f>
        <v>#REF!</v>
      </c>
      <c r="F29" s="16">
        <f>F30</f>
        <v>0</v>
      </c>
      <c r="G29" s="16">
        <f>G30</f>
        <v>0</v>
      </c>
      <c r="H29" s="17"/>
      <c r="I29" s="17"/>
      <c r="J29" s="75"/>
      <c r="K29" s="79"/>
      <c r="L29" s="54"/>
      <c r="M29" s="56" t="e">
        <f>'2020-2022 в разб'!C29+'2020-2022 в разб'!C66+'2020-2022 в разб'!C95</f>
        <v>#REF!</v>
      </c>
    </row>
    <row r="30" spans="1:13" s="56" customFormat="1" ht="120.75" thickBot="1" x14ac:dyDescent="0.25">
      <c r="A30" s="70"/>
      <c r="B30" s="57" t="s">
        <v>43</v>
      </c>
      <c r="C30" s="12" t="e">
        <f t="shared" si="3"/>
        <v>#REF!</v>
      </c>
      <c r="D30" s="5"/>
      <c r="E30" s="12" t="e">
        <f>'2020-2022 в разб'!E30+'2020-2022 в разб'!E67+'2020-2022 в разб'!E96</f>
        <v>#REF!</v>
      </c>
      <c r="F30" s="7"/>
      <c r="G30" s="7"/>
      <c r="H30" s="7"/>
      <c r="I30" s="7"/>
      <c r="J30" s="75"/>
      <c r="K30" s="79"/>
      <c r="L30" s="6"/>
      <c r="M30" s="56" t="e">
        <f>'2020-2022 в разб'!C30+'2020-2022 в разб'!C67+'2020-2022 в разб'!C96</f>
        <v>#REF!</v>
      </c>
    </row>
    <row r="31" spans="1:13" s="56" customFormat="1" ht="30" x14ac:dyDescent="0.2">
      <c r="A31" s="70"/>
      <c r="B31" s="35" t="s">
        <v>48</v>
      </c>
      <c r="C31" s="12">
        <f t="shared" si="3"/>
        <v>0</v>
      </c>
      <c r="D31" s="11"/>
      <c r="E31" s="11"/>
      <c r="F31" s="11"/>
      <c r="G31" s="11"/>
      <c r="H31" s="11" t="e">
        <f>'2020-2022 в разб'!H40+'2020-2022 в разб'!H69+'2020-2022 в разб'!H98</f>
        <v>#REF!</v>
      </c>
      <c r="I31" s="11" t="e">
        <f>'2020-2022 в разб'!I40+'2020-2022 в разб'!I69+'2020-2022 в разб'!I98</f>
        <v>#REF!</v>
      </c>
      <c r="J31" s="75"/>
      <c r="K31" s="79"/>
      <c r="L31" s="28" t="s">
        <v>6</v>
      </c>
      <c r="M31" s="56">
        <f>'2020-2022 в разб'!C31+'2020-2022 в разб'!C68+'2020-2022 в разб'!C97</f>
        <v>0</v>
      </c>
    </row>
    <row r="32" spans="1:13" s="56" customFormat="1" ht="28.5" x14ac:dyDescent="0.2">
      <c r="A32" s="70"/>
      <c r="B32" s="35" t="s">
        <v>49</v>
      </c>
      <c r="C32" s="12">
        <f t="shared" si="3"/>
        <v>0</v>
      </c>
      <c r="D32" s="11"/>
      <c r="E32" s="11"/>
      <c r="F32" s="11"/>
      <c r="G32" s="11"/>
      <c r="H32" s="11" t="e">
        <f>'2020-2022 в разб'!H41+'2020-2022 в разб'!H70+'2020-2022 в разб'!H99</f>
        <v>#REF!</v>
      </c>
      <c r="I32" s="11" t="e">
        <f>'2020-2022 в разб'!I41+'2020-2022 в разб'!I70+'2020-2022 в разб'!I99</f>
        <v>#REF!</v>
      </c>
      <c r="J32" s="75"/>
      <c r="K32" s="79"/>
      <c r="L32" s="13"/>
    </row>
    <row r="33" spans="1:12" s="56" customFormat="1" ht="85.5" x14ac:dyDescent="0.2">
      <c r="A33" s="70"/>
      <c r="B33" s="61" t="s">
        <v>50</v>
      </c>
      <c r="C33" s="12">
        <f t="shared" si="3"/>
        <v>0</v>
      </c>
      <c r="D33" s="20"/>
      <c r="E33" s="20"/>
      <c r="F33" s="20"/>
      <c r="G33" s="20"/>
      <c r="H33" s="20" t="e">
        <f>H31+H32</f>
        <v>#REF!</v>
      </c>
      <c r="I33" s="20" t="e">
        <f>I31+I32</f>
        <v>#REF!</v>
      </c>
      <c r="J33" s="75"/>
      <c r="K33" s="79"/>
      <c r="L33" s="13"/>
    </row>
    <row r="34" spans="1:12" s="56" customFormat="1" ht="28.5" x14ac:dyDescent="0.2">
      <c r="A34" s="70"/>
      <c r="B34" s="58" t="s">
        <v>68</v>
      </c>
      <c r="C34" s="59" t="e">
        <f>SUM(D34:F34)</f>
        <v>#REF!</v>
      </c>
      <c r="D34" s="60" t="e">
        <f>D8+D12+D17+D19+D23+D25+D27+D29</f>
        <v>#REF!</v>
      </c>
      <c r="E34" s="60" t="e">
        <f>E8+E12+E17+E19+E23+E25+E27+E29</f>
        <v>#REF!</v>
      </c>
      <c r="F34" s="60" t="e">
        <f>F8+F12+F17+F19+F23+F25+F27+F29</f>
        <v>#REF!</v>
      </c>
      <c r="G34" s="60" t="e">
        <f>G8+G12+G12+G17+G19+G23+G25+G27+G29</f>
        <v>#REF!</v>
      </c>
      <c r="H34" s="60" t="e">
        <f>H8+H12+H17+H19+H23+H25+H27+H29</f>
        <v>#REF!</v>
      </c>
      <c r="I34" s="60" t="e">
        <f>I8+I12+I17+I19+I23+I25+I27+I29</f>
        <v>#REF!</v>
      </c>
      <c r="J34" s="75"/>
      <c r="K34" s="79"/>
      <c r="L34" s="13"/>
    </row>
    <row r="35" spans="1:12" x14ac:dyDescent="0.2">
      <c r="C35" s="64" t="e">
        <f t="shared" ref="C35:H35" si="4">C8+C12+C17+C19+C23+C25+C27+C29</f>
        <v>#REF!</v>
      </c>
      <c r="D35" s="64" t="e">
        <f t="shared" si="4"/>
        <v>#REF!</v>
      </c>
      <c r="E35" s="64" t="e">
        <f t="shared" si="4"/>
        <v>#REF!</v>
      </c>
      <c r="F35" s="64" t="e">
        <f t="shared" si="4"/>
        <v>#REF!</v>
      </c>
      <c r="G35" s="64" t="e">
        <f t="shared" si="4"/>
        <v>#REF!</v>
      </c>
      <c r="H35" s="64" t="e">
        <f t="shared" si="4"/>
        <v>#REF!</v>
      </c>
    </row>
  </sheetData>
  <mergeCells count="14">
    <mergeCell ref="A1:L3"/>
    <mergeCell ref="A5:A6"/>
    <mergeCell ref="B5:B6"/>
    <mergeCell ref="C5:C6"/>
    <mergeCell ref="D5:G5"/>
    <mergeCell ref="H5:H6"/>
    <mergeCell ref="L5:L6"/>
    <mergeCell ref="A7:A34"/>
    <mergeCell ref="B7:J7"/>
    <mergeCell ref="J8:J34"/>
    <mergeCell ref="K8:K34"/>
    <mergeCell ref="I5:I6"/>
    <mergeCell ref="J5:J6"/>
    <mergeCell ref="K5:K6"/>
  </mergeCells>
  <phoneticPr fontId="2" type="noConversion"/>
  <pageMargins left="0" right="0" top="0" bottom="0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2016-2025 МЕРОПРИЯТИЯ В РАЗБИВК</vt:lpstr>
      <vt:lpstr>2020-2022 в разб</vt:lpstr>
      <vt:lpstr>2020-2022 итого</vt:lpstr>
      <vt:lpstr>Лист1</vt:lpstr>
      <vt:lpstr>Лист2</vt:lpstr>
      <vt:lpstr>'2016-2025 МЕРОПРИЯТИЯ В РАЗБИВК'!Заголовки_для_печати</vt:lpstr>
      <vt:lpstr>'2020-2022 в разб'!Заголовки_для_печати</vt:lpstr>
      <vt:lpstr>'2016-2025 МЕРОПРИЯТИЯ В РАЗБИВК'!Область_печати</vt:lpstr>
      <vt:lpstr>'2020-2022 в разб'!Область_печати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2023-03-13T11:28:53Z</cp:lastPrinted>
  <dcterms:created xsi:type="dcterms:W3CDTF">2013-06-14T08:25:18Z</dcterms:created>
  <dcterms:modified xsi:type="dcterms:W3CDTF">2023-03-13T11:29:50Z</dcterms:modified>
</cp:coreProperties>
</file>