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35" yWindow="495" windowWidth="19425" windowHeight="8415"/>
  </bookViews>
  <sheets>
    <sheet name="прил 1" sheetId="2" r:id="rId1"/>
    <sheet name="прил 2" sheetId="5" r:id="rId2"/>
    <sheet name="прил 3" sheetId="6" r:id="rId3"/>
    <sheet name="прил 4" sheetId="4" r:id="rId4"/>
  </sheets>
  <definedNames>
    <definedName name="_xlnm.Print_Area" localSheetId="0">'прил 1'!$A$1:$F$127</definedName>
    <definedName name="_xlnm.Print_Area" localSheetId="1">'прил 2'!$A$1:$K$53</definedName>
    <definedName name="_xlnm.Print_Area" localSheetId="2">'прил 3'!$A$1:$O$629</definedName>
    <definedName name="_xlnm.Print_Area" localSheetId="3">'прил 4'!$A$1:$F$36</definedName>
  </definedNames>
  <calcPr calcId="145621" calcOnSave="0"/>
</workbook>
</file>

<file path=xl/calcChain.xml><?xml version="1.0" encoding="utf-8"?>
<calcChain xmlns="http://schemas.openxmlformats.org/spreadsheetml/2006/main">
  <c r="N431" i="6" l="1"/>
  <c r="J24" i="5" l="1"/>
  <c r="I24" i="5"/>
  <c r="N68" i="6"/>
  <c r="N67" i="6" s="1"/>
  <c r="N70" i="6"/>
  <c r="N69" i="6" s="1"/>
  <c r="N99" i="6"/>
  <c r="N98" i="6" s="1"/>
  <c r="N119" i="6"/>
  <c r="N118" i="6" s="1"/>
  <c r="N117" i="6" s="1"/>
  <c r="N116" i="6" s="1"/>
  <c r="N115" i="6" s="1"/>
  <c r="N191" i="6"/>
  <c r="N190" i="6" s="1"/>
  <c r="N198" i="6"/>
  <c r="N216" i="6"/>
  <c r="N215" i="6" s="1"/>
  <c r="N217" i="6"/>
  <c r="N248" i="6"/>
  <c r="N247" i="6" s="1"/>
  <c r="N254" i="6"/>
  <c r="N253" i="6" s="1"/>
  <c r="N272" i="6"/>
  <c r="N271" i="6" s="1"/>
  <c r="N275" i="6"/>
  <c r="N274" i="6" s="1"/>
  <c r="N279" i="6"/>
  <c r="N278" i="6" s="1"/>
  <c r="N277" i="6" s="1"/>
  <c r="N214" i="6" l="1"/>
  <c r="N213" i="6" s="1"/>
  <c r="N270" i="6"/>
  <c r="N269" i="6" s="1"/>
  <c r="N375" i="6"/>
  <c r="N377" i="6"/>
  <c r="N443" i="6"/>
  <c r="N481" i="6"/>
  <c r="N480" i="6" s="1"/>
  <c r="N499" i="6"/>
  <c r="N498" i="6" s="1"/>
  <c r="N497" i="6" s="1"/>
  <c r="N496" i="6" s="1"/>
  <c r="N495" i="6" s="1"/>
  <c r="N514" i="6"/>
  <c r="N585" i="6"/>
  <c r="N584" i="6" s="1"/>
  <c r="N583" i="6" s="1"/>
  <c r="N594" i="6"/>
  <c r="N593" i="6" s="1"/>
  <c r="N592" i="6" s="1"/>
  <c r="O21" i="6"/>
  <c r="O27" i="6"/>
  <c r="O33" i="6"/>
  <c r="O35" i="6"/>
  <c r="O39" i="6"/>
  <c r="O45" i="6"/>
  <c r="O47" i="6"/>
  <c r="O53" i="6"/>
  <c r="O57" i="6"/>
  <c r="O61" i="6"/>
  <c r="O66" i="6"/>
  <c r="O71" i="6"/>
  <c r="O76" i="6"/>
  <c r="O79" i="6"/>
  <c r="O83" i="6"/>
  <c r="O85" i="6"/>
  <c r="O90" i="6"/>
  <c r="O93" i="6"/>
  <c r="O95" i="6"/>
  <c r="O97" i="6"/>
  <c r="O100" i="6"/>
  <c r="O105" i="6"/>
  <c r="O108" i="6"/>
  <c r="O114" i="6"/>
  <c r="O120" i="6"/>
  <c r="O126" i="6"/>
  <c r="O133" i="6"/>
  <c r="O135" i="6"/>
  <c r="O137" i="6"/>
  <c r="O143" i="6"/>
  <c r="O148" i="6"/>
  <c r="O152" i="6"/>
  <c r="O158" i="6"/>
  <c r="O163" i="6"/>
  <c r="O168" i="6"/>
  <c r="O172" i="6"/>
  <c r="O177" i="6"/>
  <c r="O181" i="6"/>
  <c r="O186" i="6"/>
  <c r="O189" i="6"/>
  <c r="O192" i="6"/>
  <c r="O195" i="6"/>
  <c r="O197" i="6"/>
  <c r="O199" i="6"/>
  <c r="O200" i="6"/>
  <c r="O203" i="6"/>
  <c r="O210" i="6"/>
  <c r="O212" i="6"/>
  <c r="O218" i="6"/>
  <c r="O226" i="6"/>
  <c r="O229" i="6"/>
  <c r="O232" i="6"/>
  <c r="O237" i="6"/>
  <c r="O243" i="6"/>
  <c r="O246" i="6"/>
  <c r="O249" i="6"/>
  <c r="O252" i="6"/>
  <c r="O255" i="6"/>
  <c r="O258" i="6"/>
  <c r="O266" i="6"/>
  <c r="O273" i="6"/>
  <c r="O276" i="6"/>
  <c r="O280" i="6"/>
  <c r="O287" i="6"/>
  <c r="O292" i="6"/>
  <c r="O298" i="6"/>
  <c r="O306" i="6"/>
  <c r="O308" i="6"/>
  <c r="O310" i="6"/>
  <c r="O317" i="6"/>
  <c r="O319" i="6"/>
  <c r="O326" i="6"/>
  <c r="O332" i="6"/>
  <c r="O338" i="6"/>
  <c r="O340" i="6"/>
  <c r="O341" i="6"/>
  <c r="O347" i="6"/>
  <c r="O351" i="6"/>
  <c r="O358" i="6"/>
  <c r="O367" i="6"/>
  <c r="O370" i="6"/>
  <c r="O372" i="6"/>
  <c r="O376" i="6"/>
  <c r="O378" i="6"/>
  <c r="O385" i="6"/>
  <c r="O392" i="6"/>
  <c r="O398" i="6"/>
  <c r="O404" i="6"/>
  <c r="O407" i="6"/>
  <c r="O410" i="6"/>
  <c r="O418" i="6"/>
  <c r="O426" i="6"/>
  <c r="O433" i="6"/>
  <c r="O441" i="6"/>
  <c r="O444" i="6"/>
  <c r="O446" i="6"/>
  <c r="O448" i="6"/>
  <c r="O454" i="6"/>
  <c r="O456" i="6"/>
  <c r="O458" i="6"/>
  <c r="O465" i="6"/>
  <c r="O467" i="6"/>
  <c r="O469" i="6"/>
  <c r="O476" i="6"/>
  <c r="O479" i="6"/>
  <c r="O482" i="6"/>
  <c r="O483" i="6"/>
  <c r="O484" i="6"/>
  <c r="O485" i="6"/>
  <c r="O486" i="6"/>
  <c r="O487" i="6"/>
  <c r="O488" i="6"/>
  <c r="O492" i="6"/>
  <c r="O493" i="6"/>
  <c r="O494" i="6"/>
  <c r="O500" i="6"/>
  <c r="O506" i="6"/>
  <c r="O508" i="6"/>
  <c r="O511" i="6"/>
  <c r="O513" i="6"/>
  <c r="O515" i="6"/>
  <c r="O516" i="6"/>
  <c r="O519" i="6"/>
  <c r="O521" i="6"/>
  <c r="O523" i="6"/>
  <c r="O526" i="6"/>
  <c r="O528" i="6"/>
  <c r="O531" i="6"/>
  <c r="O535" i="6"/>
  <c r="O541" i="6"/>
  <c r="O544" i="6"/>
  <c r="O550" i="6"/>
  <c r="O556" i="6"/>
  <c r="O559" i="6"/>
  <c r="O565" i="6"/>
  <c r="O567" i="6"/>
  <c r="O569" i="6"/>
  <c r="O577" i="6"/>
  <c r="O579" i="6"/>
  <c r="O582" i="6"/>
  <c r="O586" i="6"/>
  <c r="O591" i="6"/>
  <c r="O595" i="6"/>
  <c r="O599" i="6"/>
  <c r="O602" i="6"/>
  <c r="O607" i="6"/>
  <c r="O614" i="6"/>
  <c r="O616" i="6"/>
  <c r="O619" i="6"/>
  <c r="O621" i="6"/>
  <c r="O628" i="6"/>
  <c r="N627" i="6"/>
  <c r="N626" i="6" s="1"/>
  <c r="N625" i="6" s="1"/>
  <c r="N624" i="6" s="1"/>
  <c r="N623" i="6" s="1"/>
  <c r="N622" i="6" s="1"/>
  <c r="M627" i="6"/>
  <c r="M626" i="6" s="1"/>
  <c r="M625" i="6" s="1"/>
  <c r="M624" i="6" s="1"/>
  <c r="M623" i="6" s="1"/>
  <c r="M622" i="6" s="1"/>
  <c r="N620" i="6"/>
  <c r="M620" i="6"/>
  <c r="N618" i="6"/>
  <c r="M618" i="6"/>
  <c r="N615" i="6"/>
  <c r="M615" i="6"/>
  <c r="N613" i="6"/>
  <c r="M613" i="6"/>
  <c r="N606" i="6"/>
  <c r="N605" i="6" s="1"/>
  <c r="M606" i="6"/>
  <c r="M605" i="6" s="1"/>
  <c r="M604" i="6" s="1"/>
  <c r="M603" i="6" s="1"/>
  <c r="O603" i="6" s="1"/>
  <c r="N601" i="6"/>
  <c r="N600" i="6" s="1"/>
  <c r="M601" i="6"/>
  <c r="M600" i="6" s="1"/>
  <c r="N598" i="6"/>
  <c r="N597" i="6" s="1"/>
  <c r="M598" i="6"/>
  <c r="M597" i="6" s="1"/>
  <c r="M594" i="6"/>
  <c r="N590" i="6"/>
  <c r="M590" i="6"/>
  <c r="M589" i="6" s="1"/>
  <c r="M588" i="6" s="1"/>
  <c r="M585" i="6"/>
  <c r="N581" i="6"/>
  <c r="M581" i="6"/>
  <c r="M580" i="6" s="1"/>
  <c r="N578" i="6"/>
  <c r="M578" i="6"/>
  <c r="N576" i="6"/>
  <c r="M576" i="6"/>
  <c r="N568" i="6"/>
  <c r="M568" i="6"/>
  <c r="N566" i="6"/>
  <c r="M566" i="6"/>
  <c r="N564" i="6"/>
  <c r="M564" i="6"/>
  <c r="N558" i="6"/>
  <c r="M558" i="6"/>
  <c r="M557" i="6" s="1"/>
  <c r="N555" i="6"/>
  <c r="M555" i="6"/>
  <c r="M554" i="6" s="1"/>
  <c r="N549" i="6"/>
  <c r="N548" i="6" s="1"/>
  <c r="N547" i="6" s="1"/>
  <c r="N546" i="6" s="1"/>
  <c r="M549" i="6"/>
  <c r="M548" i="6" s="1"/>
  <c r="M547" i="6" s="1"/>
  <c r="M546" i="6" s="1"/>
  <c r="N543" i="6"/>
  <c r="M543" i="6"/>
  <c r="M542" i="6" s="1"/>
  <c r="N540" i="6"/>
  <c r="M540" i="6"/>
  <c r="M539" i="6" s="1"/>
  <c r="N534" i="6"/>
  <c r="M534" i="6"/>
  <c r="M533" i="6" s="1"/>
  <c r="M532" i="6" s="1"/>
  <c r="N530" i="6"/>
  <c r="M530" i="6"/>
  <c r="M529" i="6" s="1"/>
  <c r="N527" i="6"/>
  <c r="M527" i="6"/>
  <c r="N525" i="6"/>
  <c r="M525" i="6"/>
  <c r="N522" i="6"/>
  <c r="M522" i="6"/>
  <c r="N520" i="6"/>
  <c r="M520" i="6"/>
  <c r="N518" i="6"/>
  <c r="M518" i="6"/>
  <c r="M514" i="6"/>
  <c r="N512" i="6"/>
  <c r="M512" i="6"/>
  <c r="N510" i="6"/>
  <c r="M510" i="6"/>
  <c r="N507" i="6"/>
  <c r="M507" i="6"/>
  <c r="N505" i="6"/>
  <c r="M505" i="6"/>
  <c r="M504" i="6" s="1"/>
  <c r="M499" i="6"/>
  <c r="N491" i="6"/>
  <c r="M491" i="6"/>
  <c r="N490" i="6"/>
  <c r="M490" i="6"/>
  <c r="M489" i="6" s="1"/>
  <c r="O489" i="6" s="1"/>
  <c r="M481" i="6"/>
  <c r="N478" i="6"/>
  <c r="M478" i="6"/>
  <c r="M477" i="6" s="1"/>
  <c r="N475" i="6"/>
  <c r="M475" i="6"/>
  <c r="M474" i="6" s="1"/>
  <c r="N468" i="6"/>
  <c r="M468" i="6"/>
  <c r="N466" i="6"/>
  <c r="M466" i="6"/>
  <c r="N464" i="6"/>
  <c r="M464" i="6"/>
  <c r="N457" i="6"/>
  <c r="M457" i="6"/>
  <c r="N455" i="6"/>
  <c r="M455" i="6"/>
  <c r="N453" i="6"/>
  <c r="M453" i="6"/>
  <c r="N447" i="6"/>
  <c r="M447" i="6"/>
  <c r="N445" i="6"/>
  <c r="M445" i="6"/>
  <c r="M443" i="6"/>
  <c r="N440" i="6"/>
  <c r="M440" i="6"/>
  <c r="N439" i="6"/>
  <c r="M439" i="6"/>
  <c r="N432" i="6"/>
  <c r="M432" i="6"/>
  <c r="M431" i="6" s="1"/>
  <c r="M430" i="6" s="1"/>
  <c r="M429" i="6" s="1"/>
  <c r="M428" i="6" s="1"/>
  <c r="M427" i="6" s="1"/>
  <c r="N425" i="6"/>
  <c r="M425" i="6"/>
  <c r="N424" i="6"/>
  <c r="N423" i="6" s="1"/>
  <c r="M424" i="6"/>
  <c r="M423" i="6" s="1"/>
  <c r="M422" i="6" s="1"/>
  <c r="M421" i="6" s="1"/>
  <c r="M420" i="6" s="1"/>
  <c r="N417" i="6"/>
  <c r="M417" i="6"/>
  <c r="N416" i="6"/>
  <c r="M416" i="6"/>
  <c r="M415" i="6" s="1"/>
  <c r="M414" i="6" s="1"/>
  <c r="M413" i="6" s="1"/>
  <c r="M412" i="6" s="1"/>
  <c r="M411" i="6" s="1"/>
  <c r="N409" i="6"/>
  <c r="M409" i="6"/>
  <c r="M408" i="6" s="1"/>
  <c r="N406" i="6"/>
  <c r="M406" i="6"/>
  <c r="N405" i="6"/>
  <c r="M405" i="6"/>
  <c r="N403" i="6"/>
  <c r="M403" i="6"/>
  <c r="N402" i="6"/>
  <c r="M402" i="6"/>
  <c r="N397" i="6"/>
  <c r="M397" i="6"/>
  <c r="M396" i="6" s="1"/>
  <c r="M395" i="6" s="1"/>
  <c r="M394" i="6" s="1"/>
  <c r="M393" i="6" s="1"/>
  <c r="N391" i="6"/>
  <c r="M391" i="6"/>
  <c r="N390" i="6"/>
  <c r="M390" i="6"/>
  <c r="M389" i="6" s="1"/>
  <c r="M388" i="6" s="1"/>
  <c r="M387" i="6" s="1"/>
  <c r="N384" i="6"/>
  <c r="M384" i="6"/>
  <c r="N383" i="6"/>
  <c r="M383" i="6"/>
  <c r="M382" i="6" s="1"/>
  <c r="M381" i="6" s="1"/>
  <c r="M380" i="6" s="1"/>
  <c r="M379" i="6" s="1"/>
  <c r="M377" i="6"/>
  <c r="M375" i="6"/>
  <c r="O375" i="6" s="1"/>
  <c r="N371" i="6"/>
  <c r="M371" i="6"/>
  <c r="N369" i="6"/>
  <c r="M369" i="6"/>
  <c r="N366" i="6"/>
  <c r="N365" i="6" s="1"/>
  <c r="M366" i="6"/>
  <c r="M365" i="6" s="1"/>
  <c r="N357" i="6"/>
  <c r="M357" i="6"/>
  <c r="M356" i="6" s="1"/>
  <c r="M355" i="6" s="1"/>
  <c r="M354" i="6" s="1"/>
  <c r="M353" i="6" s="1"/>
  <c r="M352" i="6" s="1"/>
  <c r="N350" i="6"/>
  <c r="M350" i="6"/>
  <c r="M349" i="6" s="1"/>
  <c r="M348" i="6" s="1"/>
  <c r="N346" i="6"/>
  <c r="M346" i="6"/>
  <c r="M345" i="6" s="1"/>
  <c r="M344" i="6" s="1"/>
  <c r="N339" i="6"/>
  <c r="M339" i="6"/>
  <c r="N337" i="6"/>
  <c r="M337" i="6"/>
  <c r="N331" i="6"/>
  <c r="M331" i="6"/>
  <c r="M330" i="6" s="1"/>
  <c r="N325" i="6"/>
  <c r="M325" i="6"/>
  <c r="M324" i="6" s="1"/>
  <c r="M323" i="6" s="1"/>
  <c r="M322" i="6" s="1"/>
  <c r="M321" i="6" s="1"/>
  <c r="N318" i="6"/>
  <c r="M318" i="6"/>
  <c r="N316" i="6"/>
  <c r="M316" i="6"/>
  <c r="N309" i="6"/>
  <c r="M309" i="6"/>
  <c r="N307" i="6"/>
  <c r="M307" i="6"/>
  <c r="N305" i="6"/>
  <c r="M305" i="6"/>
  <c r="N297" i="6"/>
  <c r="M297" i="6"/>
  <c r="N296" i="6"/>
  <c r="M296" i="6"/>
  <c r="M295" i="6" s="1"/>
  <c r="M294" i="6" s="1"/>
  <c r="M293" i="6" s="1"/>
  <c r="N291" i="6"/>
  <c r="M291" i="6"/>
  <c r="N290" i="6"/>
  <c r="M290" i="6"/>
  <c r="M289" i="6" s="1"/>
  <c r="M288" i="6" s="1"/>
  <c r="N286" i="6"/>
  <c r="M286" i="6"/>
  <c r="N285" i="6"/>
  <c r="N284" i="6" s="1"/>
  <c r="M285" i="6"/>
  <c r="M284" i="6" s="1"/>
  <c r="M279" i="6"/>
  <c r="M275" i="6"/>
  <c r="M272" i="6"/>
  <c r="N265" i="6"/>
  <c r="M265" i="6"/>
  <c r="M264" i="6" s="1"/>
  <c r="M263" i="6" s="1"/>
  <c r="M262" i="6" s="1"/>
  <c r="N257" i="6"/>
  <c r="M257" i="6"/>
  <c r="M256" i="6" s="1"/>
  <c r="M254" i="6"/>
  <c r="N251" i="6"/>
  <c r="N250" i="6" s="1"/>
  <c r="M251" i="6"/>
  <c r="M250" i="6" s="1"/>
  <c r="M248" i="6"/>
  <c r="O248" i="6" s="1"/>
  <c r="N245" i="6"/>
  <c r="M245" i="6"/>
  <c r="M244" i="6" s="1"/>
  <c r="N242" i="6"/>
  <c r="M242" i="6"/>
  <c r="M241" i="6"/>
  <c r="N236" i="6"/>
  <c r="M236" i="6"/>
  <c r="M235" i="6" s="1"/>
  <c r="M234" i="6" s="1"/>
  <c r="M233" i="6" s="1"/>
  <c r="N231" i="6"/>
  <c r="M231" i="6"/>
  <c r="N230" i="6"/>
  <c r="M230" i="6"/>
  <c r="N228" i="6"/>
  <c r="O228" i="6" s="1"/>
  <c r="N227" i="6"/>
  <c r="M227" i="6"/>
  <c r="N225" i="6"/>
  <c r="M225" i="6"/>
  <c r="N224" i="6"/>
  <c r="M224" i="6"/>
  <c r="M217" i="6"/>
  <c r="O217" i="6" s="1"/>
  <c r="M216" i="6"/>
  <c r="N211" i="6"/>
  <c r="M211" i="6"/>
  <c r="N209" i="6"/>
  <c r="M209" i="6"/>
  <c r="N202" i="6"/>
  <c r="N201" i="6" s="1"/>
  <c r="M202" i="6"/>
  <c r="M201" i="6" s="1"/>
  <c r="M198" i="6"/>
  <c r="N196" i="6"/>
  <c r="M196" i="6"/>
  <c r="N194" i="6"/>
  <c r="M194" i="6"/>
  <c r="M191" i="6"/>
  <c r="N188" i="6"/>
  <c r="N187" i="6" s="1"/>
  <c r="M188" i="6"/>
  <c r="M187" i="6" s="1"/>
  <c r="N185" i="6"/>
  <c r="M185" i="6"/>
  <c r="M184" i="6" s="1"/>
  <c r="N180" i="6"/>
  <c r="M180" i="6"/>
  <c r="M179" i="6" s="1"/>
  <c r="M178" i="6" s="1"/>
  <c r="N176" i="6"/>
  <c r="M176" i="6"/>
  <c r="M175" i="6" s="1"/>
  <c r="M174" i="6" s="1"/>
  <c r="N171" i="6"/>
  <c r="M171" i="6"/>
  <c r="M170" i="6" s="1"/>
  <c r="M169" i="6" s="1"/>
  <c r="N167" i="6"/>
  <c r="M167" i="6"/>
  <c r="M166" i="6" s="1"/>
  <c r="M165" i="6" s="1"/>
  <c r="N162" i="6"/>
  <c r="M162" i="6"/>
  <c r="M161" i="6" s="1"/>
  <c r="N157" i="6"/>
  <c r="M157" i="6"/>
  <c r="M156" i="6" s="1"/>
  <c r="M155" i="6" s="1"/>
  <c r="N151" i="6"/>
  <c r="M151" i="6"/>
  <c r="M150" i="6" s="1"/>
  <c r="M149" i="6" s="1"/>
  <c r="N147" i="6"/>
  <c r="M147" i="6"/>
  <c r="M146" i="6" s="1"/>
  <c r="M145" i="6" s="1"/>
  <c r="N142" i="6"/>
  <c r="M142" i="6"/>
  <c r="M141" i="6" s="1"/>
  <c r="N136" i="6"/>
  <c r="M136" i="6"/>
  <c r="N134" i="6"/>
  <c r="M134" i="6"/>
  <c r="N132" i="6"/>
  <c r="M132" i="6"/>
  <c r="N125" i="6"/>
  <c r="M125" i="6"/>
  <c r="N124" i="6"/>
  <c r="M124" i="6"/>
  <c r="M123" i="6" s="1"/>
  <c r="M122" i="6" s="1"/>
  <c r="M121" i="6" s="1"/>
  <c r="M119" i="6"/>
  <c r="N113" i="6"/>
  <c r="M113" i="6"/>
  <c r="M112" i="6" s="1"/>
  <c r="M111" i="6" s="1"/>
  <c r="M110" i="6" s="1"/>
  <c r="M109" i="6" s="1"/>
  <c r="N107" i="6"/>
  <c r="M107" i="6"/>
  <c r="M106" i="6" s="1"/>
  <c r="N104" i="6"/>
  <c r="M104" i="6"/>
  <c r="M103" i="6" s="1"/>
  <c r="M99" i="6"/>
  <c r="N96" i="6"/>
  <c r="M96" i="6"/>
  <c r="M94" i="6"/>
  <c r="N92" i="6"/>
  <c r="M92" i="6"/>
  <c r="N89" i="6"/>
  <c r="M89" i="6"/>
  <c r="M88" i="6" s="1"/>
  <c r="N84" i="6"/>
  <c r="M84" i="6"/>
  <c r="N82" i="6"/>
  <c r="M82" i="6"/>
  <c r="N78" i="6"/>
  <c r="M78" i="6"/>
  <c r="M77" i="6" s="1"/>
  <c r="N75" i="6"/>
  <c r="M75" i="6"/>
  <c r="M74" i="6" s="1"/>
  <c r="M70" i="6"/>
  <c r="M68" i="6"/>
  <c r="N65" i="6"/>
  <c r="M65" i="6"/>
  <c r="M64" i="6" s="1"/>
  <c r="N60" i="6"/>
  <c r="M60" i="6"/>
  <c r="M59" i="6" s="1"/>
  <c r="M58" i="6" s="1"/>
  <c r="N56" i="6"/>
  <c r="M56" i="6"/>
  <c r="M55" i="6" s="1"/>
  <c r="M54" i="6" s="1"/>
  <c r="N52" i="6"/>
  <c r="M52" i="6"/>
  <c r="N51" i="6"/>
  <c r="N50" i="6" s="1"/>
  <c r="M51" i="6"/>
  <c r="M50" i="6" s="1"/>
  <c r="N46" i="6"/>
  <c r="M46" i="6"/>
  <c r="N44" i="6"/>
  <c r="M44" i="6"/>
  <c r="N38" i="6"/>
  <c r="N37" i="6" s="1"/>
  <c r="M38" i="6"/>
  <c r="M37" i="6" s="1"/>
  <c r="M36" i="6" s="1"/>
  <c r="N34" i="6"/>
  <c r="M34" i="6"/>
  <c r="N32" i="6"/>
  <c r="M32" i="6"/>
  <c r="N26" i="6"/>
  <c r="N25" i="6" s="1"/>
  <c r="M26" i="6"/>
  <c r="M25" i="6" s="1"/>
  <c r="N20" i="6"/>
  <c r="M20" i="6"/>
  <c r="N19" i="6"/>
  <c r="M19" i="6"/>
  <c r="M18" i="6" s="1"/>
  <c r="M17" i="6" s="1"/>
  <c r="M16" i="6" s="1"/>
  <c r="F33" i="4"/>
  <c r="E32" i="4"/>
  <c r="E31" i="4" s="1"/>
  <c r="D32" i="4"/>
  <c r="F29" i="4"/>
  <c r="E28" i="4"/>
  <c r="E27" i="4" s="1"/>
  <c r="D28" i="4"/>
  <c r="D27" i="4" s="1"/>
  <c r="D26" i="4" s="1"/>
  <c r="F25" i="4"/>
  <c r="E24" i="4"/>
  <c r="E23" i="4" s="1"/>
  <c r="D24" i="4"/>
  <c r="E21" i="4"/>
  <c r="D21" i="4"/>
  <c r="F20" i="4"/>
  <c r="E19" i="4"/>
  <c r="D19" i="4"/>
  <c r="D18" i="4"/>
  <c r="D17" i="4" s="1"/>
  <c r="F16" i="4"/>
  <c r="E15" i="4"/>
  <c r="F15" i="4" s="1"/>
  <c r="D15" i="4"/>
  <c r="D14" i="4" s="1"/>
  <c r="D35" i="4" s="1"/>
  <c r="F35" i="4" s="1"/>
  <c r="M160" i="6" l="1"/>
  <c r="M159" i="6" s="1"/>
  <c r="N193" i="6"/>
  <c r="O216" i="6"/>
  <c r="M215" i="6"/>
  <c r="N463" i="6"/>
  <c r="N462" i="6" s="1"/>
  <c r="M63" i="6"/>
  <c r="M62" i="6" s="1"/>
  <c r="M140" i="6"/>
  <c r="M139" i="6" s="1"/>
  <c r="M138" i="6" s="1"/>
  <c r="M164" i="6"/>
  <c r="O187" i="6"/>
  <c r="M223" i="6"/>
  <c r="M222" i="6" s="1"/>
  <c r="N223" i="6"/>
  <c r="N222" i="6" s="1"/>
  <c r="O443" i="6"/>
  <c r="N442" i="6"/>
  <c r="N438" i="6" s="1"/>
  <c r="N374" i="6"/>
  <c r="N373" i="6" s="1"/>
  <c r="N509" i="6"/>
  <c r="N575" i="6"/>
  <c r="O201" i="6"/>
  <c r="N596" i="6"/>
  <c r="O564" i="6"/>
  <c r="O568" i="6"/>
  <c r="O402" i="6"/>
  <c r="O405" i="6"/>
  <c r="O600" i="6"/>
  <c r="O46" i="6"/>
  <c r="O82" i="6"/>
  <c r="O96" i="6"/>
  <c r="O194" i="6"/>
  <c r="O198" i="6"/>
  <c r="M208" i="6"/>
  <c r="O286" i="6"/>
  <c r="O307" i="6"/>
  <c r="O316" i="6"/>
  <c r="O337" i="6"/>
  <c r="O366" i="6"/>
  <c r="O371" i="6"/>
  <c r="O377" i="6"/>
  <c r="O391" i="6"/>
  <c r="O490" i="6"/>
  <c r="O507" i="6"/>
  <c r="M524" i="6"/>
  <c r="O615" i="6"/>
  <c r="O620" i="6"/>
  <c r="O224" i="6"/>
  <c r="O227" i="6"/>
  <c r="O417" i="6"/>
  <c r="O424" i="6"/>
  <c r="O453" i="6"/>
  <c r="O457" i="6"/>
  <c r="O466" i="6"/>
  <c r="O520" i="6"/>
  <c r="O527" i="6"/>
  <c r="O576" i="6"/>
  <c r="M596" i="6"/>
  <c r="O26" i="6"/>
  <c r="O32" i="6"/>
  <c r="N103" i="6"/>
  <c r="O103" i="6" s="1"/>
  <c r="O104" i="6"/>
  <c r="N112" i="6"/>
  <c r="O113" i="6"/>
  <c r="N123" i="6"/>
  <c r="O124" i="6"/>
  <c r="O132" i="6"/>
  <c r="O136" i="6"/>
  <c r="N161" i="6"/>
  <c r="N160" i="6" s="1"/>
  <c r="O162" i="6"/>
  <c r="N170" i="6"/>
  <c r="N169" i="6" s="1"/>
  <c r="O171" i="6"/>
  <c r="N179" i="6"/>
  <c r="N178" i="6" s="1"/>
  <c r="O180" i="6"/>
  <c r="O188" i="6"/>
  <c r="O202" i="6"/>
  <c r="O211" i="6"/>
  <c r="O230" i="6"/>
  <c r="N241" i="6"/>
  <c r="O242" i="6"/>
  <c r="M247" i="6"/>
  <c r="O247" i="6" s="1"/>
  <c r="N256" i="6"/>
  <c r="O256" i="6" s="1"/>
  <c r="O257" i="6"/>
  <c r="M271" i="6"/>
  <c r="O271" i="6" s="1"/>
  <c r="O272" i="6"/>
  <c r="M343" i="6"/>
  <c r="M342" i="6" s="1"/>
  <c r="N396" i="6"/>
  <c r="O397" i="6"/>
  <c r="O403" i="6"/>
  <c r="O406" i="6"/>
  <c r="O440" i="6"/>
  <c r="O445" i="6"/>
  <c r="M480" i="6"/>
  <c r="O480" i="6" s="1"/>
  <c r="O481" i="6"/>
  <c r="O491" i="6"/>
  <c r="N504" i="6"/>
  <c r="O505" i="6"/>
  <c r="O510" i="6"/>
  <c r="O514" i="6"/>
  <c r="N529" i="6"/>
  <c r="O529" i="6" s="1"/>
  <c r="O530" i="6"/>
  <c r="N539" i="6"/>
  <c r="O539" i="6" s="1"/>
  <c r="O540" i="6"/>
  <c r="M563" i="6"/>
  <c r="M562" i="6" s="1"/>
  <c r="M561" i="6" s="1"/>
  <c r="M560" i="6" s="1"/>
  <c r="O578" i="6"/>
  <c r="N589" i="6"/>
  <c r="N588" i="6" s="1"/>
  <c r="O590" i="6"/>
  <c r="N18" i="6"/>
  <c r="O19" i="6"/>
  <c r="N36" i="6"/>
  <c r="O36" i="6" s="1"/>
  <c r="O37" i="6"/>
  <c r="O51" i="6"/>
  <c r="N55" i="6"/>
  <c r="O56" i="6"/>
  <c r="N64" i="6"/>
  <c r="N63" i="6" s="1"/>
  <c r="O65" i="6"/>
  <c r="N74" i="6"/>
  <c r="O74" i="6" s="1"/>
  <c r="O75" i="6"/>
  <c r="N91" i="6"/>
  <c r="O92" i="6"/>
  <c r="M118" i="6"/>
  <c r="O119" i="6"/>
  <c r="N146" i="6"/>
  <c r="N145" i="6" s="1"/>
  <c r="O147" i="6"/>
  <c r="N156" i="6"/>
  <c r="N155" i="6" s="1"/>
  <c r="O157" i="6"/>
  <c r="N235" i="6"/>
  <c r="O236" i="6"/>
  <c r="M274" i="6"/>
  <c r="O274" i="6" s="1"/>
  <c r="O275" i="6"/>
  <c r="N289" i="6"/>
  <c r="N288" i="6" s="1"/>
  <c r="O290" i="6"/>
  <c r="N295" i="6"/>
  <c r="O296" i="6"/>
  <c r="N324" i="6"/>
  <c r="O325" i="6"/>
  <c r="N345" i="6"/>
  <c r="O346" i="6"/>
  <c r="N356" i="6"/>
  <c r="O357" i="6"/>
  <c r="N382" i="6"/>
  <c r="O383" i="6"/>
  <c r="N474" i="6"/>
  <c r="O475" i="6"/>
  <c r="M498" i="6"/>
  <c r="O499" i="6"/>
  <c r="N554" i="6"/>
  <c r="O554" i="6" s="1"/>
  <c r="O555" i="6"/>
  <c r="M593" i="6"/>
  <c r="O594" i="6"/>
  <c r="O625" i="6"/>
  <c r="O606" i="6"/>
  <c r="O597" i="6"/>
  <c r="O34" i="6"/>
  <c r="M67" i="6"/>
  <c r="O67" i="6" s="1"/>
  <c r="O68" i="6"/>
  <c r="M98" i="6"/>
  <c r="O98" i="6" s="1"/>
  <c r="O99" i="6"/>
  <c r="N106" i="6"/>
  <c r="O106" i="6" s="1"/>
  <c r="O107" i="6"/>
  <c r="O125" i="6"/>
  <c r="O134" i="6"/>
  <c r="N166" i="6"/>
  <c r="N165" i="6" s="1"/>
  <c r="O167" i="6"/>
  <c r="N175" i="6"/>
  <c r="N174" i="6" s="1"/>
  <c r="O176" i="6"/>
  <c r="N184" i="6"/>
  <c r="N183" i="6" s="1"/>
  <c r="O185" i="6"/>
  <c r="O209" i="6"/>
  <c r="O231" i="6"/>
  <c r="M253" i="6"/>
  <c r="O253" i="6" s="1"/>
  <c r="O254" i="6"/>
  <c r="N264" i="6"/>
  <c r="O265" i="6"/>
  <c r="M278" i="6"/>
  <c r="O279" i="6"/>
  <c r="O439" i="6"/>
  <c r="O447" i="6"/>
  <c r="O512" i="6"/>
  <c r="N533" i="6"/>
  <c r="O534" i="6"/>
  <c r="N542" i="6"/>
  <c r="O542" i="6" s="1"/>
  <c r="O543" i="6"/>
  <c r="N580" i="6"/>
  <c r="O580" i="6" s="1"/>
  <c r="O581" i="6"/>
  <c r="M584" i="6"/>
  <c r="O585" i="6"/>
  <c r="O624" i="6"/>
  <c r="O605" i="6"/>
  <c r="O601" i="6"/>
  <c r="O20" i="6"/>
  <c r="M31" i="6"/>
  <c r="M30" i="6" s="1"/>
  <c r="M29" i="6" s="1"/>
  <c r="M28" i="6" s="1"/>
  <c r="O38" i="6"/>
  <c r="O44" i="6"/>
  <c r="O52" i="6"/>
  <c r="N59" i="6"/>
  <c r="O60" i="6"/>
  <c r="M69" i="6"/>
  <c r="O69" i="6" s="1"/>
  <c r="O70" i="6"/>
  <c r="N77" i="6"/>
  <c r="O77" i="6" s="1"/>
  <c r="O78" i="6"/>
  <c r="O84" i="6"/>
  <c r="N88" i="6"/>
  <c r="O88" i="6" s="1"/>
  <c r="O89" i="6"/>
  <c r="O94" i="6"/>
  <c r="M102" i="6"/>
  <c r="M101" i="6" s="1"/>
  <c r="N141" i="6"/>
  <c r="N140" i="6" s="1"/>
  <c r="O142" i="6"/>
  <c r="N150" i="6"/>
  <c r="N149" i="6" s="1"/>
  <c r="O151" i="6"/>
  <c r="M190" i="6"/>
  <c r="O190" i="6" s="1"/>
  <c r="O191" i="6"/>
  <c r="O196" i="6"/>
  <c r="O225" i="6"/>
  <c r="N244" i="6"/>
  <c r="O244" i="6" s="1"/>
  <c r="O245" i="6"/>
  <c r="O251" i="6"/>
  <c r="O285" i="6"/>
  <c r="O291" i="6"/>
  <c r="O297" i="6"/>
  <c r="O305" i="6"/>
  <c r="O309" i="6"/>
  <c r="O318" i="6"/>
  <c r="N330" i="6"/>
  <c r="N329" i="6" s="1"/>
  <c r="O331" i="6"/>
  <c r="O339" i="6"/>
  <c r="N349" i="6"/>
  <c r="O350" i="6"/>
  <c r="O369" i="6"/>
  <c r="O384" i="6"/>
  <c r="N389" i="6"/>
  <c r="O390" i="6"/>
  <c r="N408" i="6"/>
  <c r="O408" i="6" s="1"/>
  <c r="O409" i="6"/>
  <c r="N415" i="6"/>
  <c r="O416" i="6"/>
  <c r="O425" i="6"/>
  <c r="O432" i="6"/>
  <c r="N452" i="6"/>
  <c r="O455" i="6"/>
  <c r="O464" i="6"/>
  <c r="O468" i="6"/>
  <c r="N477" i="6"/>
  <c r="O478" i="6"/>
  <c r="O518" i="6"/>
  <c r="O522" i="6"/>
  <c r="O525" i="6"/>
  <c r="M538" i="6"/>
  <c r="M537" i="6" s="1"/>
  <c r="N557" i="6"/>
  <c r="O557" i="6" s="1"/>
  <c r="O558" i="6"/>
  <c r="O566" i="6"/>
  <c r="O604" i="6"/>
  <c r="O613" i="6"/>
  <c r="O618" i="6"/>
  <c r="O622" i="6"/>
  <c r="O598" i="6"/>
  <c r="O549" i="6"/>
  <c r="O548" i="6"/>
  <c r="O547" i="6"/>
  <c r="O627" i="6"/>
  <c r="O623" i="6"/>
  <c r="O626" i="6"/>
  <c r="M336" i="6"/>
  <c r="M335" i="6" s="1"/>
  <c r="N368" i="6"/>
  <c r="M374" i="6"/>
  <c r="M373" i="6" s="1"/>
  <c r="M612" i="6"/>
  <c r="M73" i="6"/>
  <c r="N208" i="6"/>
  <c r="N207" i="6" s="1"/>
  <c r="N517" i="6"/>
  <c r="N612" i="6"/>
  <c r="M304" i="6"/>
  <c r="M303" i="6" s="1"/>
  <c r="M575" i="6"/>
  <c r="M574" i="6" s="1"/>
  <c r="N31" i="6"/>
  <c r="M43" i="6"/>
  <c r="M42" i="6" s="1"/>
  <c r="M41" i="6" s="1"/>
  <c r="M40" i="6" s="1"/>
  <c r="M131" i="6"/>
  <c r="M130" i="6" s="1"/>
  <c r="M129" i="6" s="1"/>
  <c r="M128" i="6" s="1"/>
  <c r="M442" i="6"/>
  <c r="M438" i="6" s="1"/>
  <c r="M437" i="6" s="1"/>
  <c r="M436" i="6" s="1"/>
  <c r="M463" i="6"/>
  <c r="M462" i="6" s="1"/>
  <c r="M461" i="6" s="1"/>
  <c r="M460" i="6" s="1"/>
  <c r="M459" i="6" s="1"/>
  <c r="M517" i="6"/>
  <c r="M617" i="6"/>
  <c r="M611" i="6" s="1"/>
  <c r="M81" i="6"/>
  <c r="M80" i="6" s="1"/>
  <c r="M144" i="6"/>
  <c r="N563" i="6"/>
  <c r="N43" i="6"/>
  <c r="M91" i="6"/>
  <c r="N524" i="6"/>
  <c r="N81" i="6"/>
  <c r="N131" i="6"/>
  <c r="N304" i="6"/>
  <c r="N303" i="6" s="1"/>
  <c r="M315" i="6"/>
  <c r="M314" i="6" s="1"/>
  <c r="M313" i="6" s="1"/>
  <c r="M312" i="6" s="1"/>
  <c r="M401" i="6"/>
  <c r="M400" i="6" s="1"/>
  <c r="M399" i="6" s="1"/>
  <c r="M386" i="6" s="1"/>
  <c r="M24" i="6"/>
  <c r="M23" i="6" s="1"/>
  <c r="M173" i="6"/>
  <c r="N336" i="6"/>
  <c r="N335" i="6" s="1"/>
  <c r="M452" i="6"/>
  <c r="M451" i="6" s="1"/>
  <c r="M450" i="6" s="1"/>
  <c r="M449" i="6" s="1"/>
  <c r="M509" i="6"/>
  <c r="N617" i="6"/>
  <c r="M49" i="6"/>
  <c r="M193" i="6"/>
  <c r="M419" i="6"/>
  <c r="M261" i="6"/>
  <c r="M260" i="6" s="1"/>
  <c r="M329" i="6"/>
  <c r="M328" i="6"/>
  <c r="M327" i="6" s="1"/>
  <c r="M320" i="6" s="1"/>
  <c r="N315" i="6"/>
  <c r="M368" i="6"/>
  <c r="M545" i="6"/>
  <c r="M553" i="6"/>
  <c r="M552" i="6" s="1"/>
  <c r="M551" i="6" s="1"/>
  <c r="F24" i="4"/>
  <c r="F27" i="4"/>
  <c r="F21" i="4"/>
  <c r="F28" i="4"/>
  <c r="F32" i="4"/>
  <c r="F19" i="4"/>
  <c r="E18" i="4"/>
  <c r="D23" i="4"/>
  <c r="D22" i="4" s="1"/>
  <c r="E26" i="4"/>
  <c r="F26" i="4" s="1"/>
  <c r="D31" i="4"/>
  <c r="D30" i="4" s="1"/>
  <c r="D13" i="4"/>
  <c r="D34" i="4" s="1"/>
  <c r="E14" i="4"/>
  <c r="E22" i="4"/>
  <c r="F22" i="4" s="1"/>
  <c r="E30" i="4"/>
  <c r="F30" i="4" s="1"/>
  <c r="K52" i="5"/>
  <c r="K51" i="5"/>
  <c r="J50" i="5"/>
  <c r="I50" i="5"/>
  <c r="K49" i="5"/>
  <c r="J48" i="5"/>
  <c r="I48" i="5"/>
  <c r="K47" i="5"/>
  <c r="J46" i="5"/>
  <c r="I46" i="5"/>
  <c r="K45" i="5"/>
  <c r="J44" i="5"/>
  <c r="I44" i="5"/>
  <c r="K43" i="5"/>
  <c r="K42" i="5"/>
  <c r="K41" i="5"/>
  <c r="J40" i="5"/>
  <c r="I40" i="5"/>
  <c r="K39" i="5"/>
  <c r="K38" i="5"/>
  <c r="J37" i="5"/>
  <c r="I37" i="5"/>
  <c r="K36" i="5"/>
  <c r="K35" i="5"/>
  <c r="K34" i="5"/>
  <c r="K33" i="5"/>
  <c r="K32" i="5"/>
  <c r="J31" i="5"/>
  <c r="I31" i="5"/>
  <c r="K30" i="5"/>
  <c r="K29" i="5"/>
  <c r="K28" i="5"/>
  <c r="J27" i="5"/>
  <c r="I27" i="5"/>
  <c r="K26" i="5"/>
  <c r="K25" i="5"/>
  <c r="K23" i="5"/>
  <c r="K22" i="5"/>
  <c r="J21" i="5"/>
  <c r="I21" i="5"/>
  <c r="K20" i="5"/>
  <c r="K19" i="5"/>
  <c r="K18" i="5"/>
  <c r="K17" i="5"/>
  <c r="K16" i="5"/>
  <c r="K15" i="5"/>
  <c r="K14" i="5"/>
  <c r="J13" i="5"/>
  <c r="I13" i="5"/>
  <c r="N473" i="6" l="1"/>
  <c r="M473" i="6"/>
  <c r="N611" i="6"/>
  <c r="M183" i="6"/>
  <c r="M182" i="6" s="1"/>
  <c r="N587" i="6"/>
  <c r="N182" i="6"/>
  <c r="N173" i="6"/>
  <c r="O118" i="6"/>
  <c r="M117" i="6"/>
  <c r="M116" i="6" s="1"/>
  <c r="N164" i="6"/>
  <c r="M207" i="6"/>
  <c r="M206" i="6" s="1"/>
  <c r="M205" i="6" s="1"/>
  <c r="M240" i="6"/>
  <c r="M239" i="6" s="1"/>
  <c r="M238" i="6" s="1"/>
  <c r="O241" i="6"/>
  <c r="N240" i="6"/>
  <c r="N239" i="6" s="1"/>
  <c r="N238" i="6" s="1"/>
  <c r="M334" i="6"/>
  <c r="M333" i="6" s="1"/>
  <c r="M311" i="6" s="1"/>
  <c r="O365" i="6"/>
  <c r="M364" i="6"/>
  <c r="M363" i="6" s="1"/>
  <c r="M362" i="6" s="1"/>
  <c r="M361" i="6" s="1"/>
  <c r="M360" i="6" s="1"/>
  <c r="M359" i="6" s="1"/>
  <c r="N364" i="6"/>
  <c r="N401" i="6"/>
  <c r="O401" i="6" s="1"/>
  <c r="M503" i="6"/>
  <c r="M502" i="6" s="1"/>
  <c r="M501" i="6" s="1"/>
  <c r="O474" i="6"/>
  <c r="M472" i="6"/>
  <c r="O504" i="6"/>
  <c r="M72" i="6"/>
  <c r="N538" i="6"/>
  <c r="N537" i="6" s="1"/>
  <c r="N87" i="6"/>
  <c r="N86" i="6" s="1"/>
  <c r="O524" i="6"/>
  <c r="M48" i="6"/>
  <c r="N574" i="6"/>
  <c r="N573" i="6" s="1"/>
  <c r="O250" i="6"/>
  <c r="O596" i="6"/>
  <c r="M154" i="6"/>
  <c r="M87" i="6"/>
  <c r="M86" i="6" s="1"/>
  <c r="N73" i="6"/>
  <c r="O73" i="6" s="1"/>
  <c r="M610" i="6"/>
  <c r="M609" i="6" s="1"/>
  <c r="M608" i="6" s="1"/>
  <c r="O589" i="6"/>
  <c r="N553" i="6"/>
  <c r="O553" i="6" s="1"/>
  <c r="M270" i="6"/>
  <c r="O270" i="6" s="1"/>
  <c r="N102" i="6"/>
  <c r="N101" i="6" s="1"/>
  <c r="O101" i="6" s="1"/>
  <c r="O329" i="6"/>
  <c r="O215" i="6"/>
  <c r="M536" i="6"/>
  <c r="O223" i="6"/>
  <c r="M283" i="6"/>
  <c r="M282" i="6" s="1"/>
  <c r="M281" i="6" s="1"/>
  <c r="O336" i="6"/>
  <c r="O193" i="6"/>
  <c r="N80" i="6"/>
  <c r="O80" i="6" s="1"/>
  <c r="O81" i="6"/>
  <c r="N437" i="6"/>
  <c r="N436" i="6" s="1"/>
  <c r="O438" i="6"/>
  <c r="O509" i="6"/>
  <c r="N451" i="6"/>
  <c r="O452" i="6"/>
  <c r="N414" i="6"/>
  <c r="O415" i="6"/>
  <c r="N328" i="6"/>
  <c r="O330" i="6"/>
  <c r="O150" i="6"/>
  <c r="N532" i="6"/>
  <c r="O532" i="6" s="1"/>
  <c r="O533" i="6"/>
  <c r="O374" i="6"/>
  <c r="O184" i="6"/>
  <c r="O166" i="6"/>
  <c r="O442" i="6"/>
  <c r="N355" i="6"/>
  <c r="O356" i="6"/>
  <c r="N323" i="6"/>
  <c r="O324" i="6"/>
  <c r="O289" i="6"/>
  <c r="N234" i="6"/>
  <c r="O235" i="6"/>
  <c r="O156" i="6"/>
  <c r="O64" i="6"/>
  <c r="O50" i="6"/>
  <c r="N17" i="6"/>
  <c r="O18" i="6"/>
  <c r="O575" i="6"/>
  <c r="N395" i="6"/>
  <c r="O396" i="6"/>
  <c r="O170" i="6"/>
  <c r="N111" i="6"/>
  <c r="O112" i="6"/>
  <c r="N42" i="6"/>
  <c r="O43" i="6"/>
  <c r="N30" i="6"/>
  <c r="O31" i="6"/>
  <c r="N348" i="6"/>
  <c r="O348" i="6" s="1"/>
  <c r="O349" i="6"/>
  <c r="N58" i="6"/>
  <c r="O58" i="6" s="1"/>
  <c r="O59" i="6"/>
  <c r="O373" i="6"/>
  <c r="M497" i="6"/>
  <c r="O498" i="6"/>
  <c r="O368" i="6"/>
  <c r="N314" i="6"/>
  <c r="O315" i="6"/>
  <c r="N562" i="6"/>
  <c r="O563" i="6"/>
  <c r="N24" i="6"/>
  <c r="O25" i="6"/>
  <c r="O463" i="6"/>
  <c r="N422" i="6"/>
  <c r="O423" i="6"/>
  <c r="N388" i="6"/>
  <c r="N387" i="6" s="1"/>
  <c r="O389" i="6"/>
  <c r="O141" i="6"/>
  <c r="M583" i="6"/>
  <c r="O583" i="6" s="1"/>
  <c r="O584" i="6"/>
  <c r="O175" i="6"/>
  <c r="N430" i="6"/>
  <c r="O431" i="6"/>
  <c r="N381" i="6"/>
  <c r="O382" i="6"/>
  <c r="N344" i="6"/>
  <c r="O345" i="6"/>
  <c r="N294" i="6"/>
  <c r="O295" i="6"/>
  <c r="O146" i="6"/>
  <c r="O91" i="6"/>
  <c r="N54" i="6"/>
  <c r="O55" i="6"/>
  <c r="O179" i="6"/>
  <c r="O161" i="6"/>
  <c r="N122" i="6"/>
  <c r="O123" i="6"/>
  <c r="M435" i="6"/>
  <c r="O304" i="6"/>
  <c r="N130" i="6"/>
  <c r="O131" i="6"/>
  <c r="O517" i="6"/>
  <c r="O208" i="6"/>
  <c r="O477" i="6"/>
  <c r="M277" i="6"/>
  <c r="O278" i="6"/>
  <c r="N263" i="6"/>
  <c r="N262" i="6" s="1"/>
  <c r="O264" i="6"/>
  <c r="M592" i="6"/>
  <c r="O592" i="6" s="1"/>
  <c r="O593" i="6"/>
  <c r="O612" i="6"/>
  <c r="O617" i="6"/>
  <c r="M221" i="6"/>
  <c r="M220" i="6" s="1"/>
  <c r="K40" i="5"/>
  <c r="F31" i="4"/>
  <c r="F14" i="4"/>
  <c r="F18" i="4"/>
  <c r="E17" i="4"/>
  <c r="F17" i="4" s="1"/>
  <c r="F23" i="4"/>
  <c r="K13" i="5"/>
  <c r="I12" i="5"/>
  <c r="K48" i="5"/>
  <c r="K31" i="5"/>
  <c r="K44" i="5"/>
  <c r="K50" i="5"/>
  <c r="K46" i="5"/>
  <c r="K21" i="5"/>
  <c r="K24" i="5"/>
  <c r="K27" i="5"/>
  <c r="K37" i="5"/>
  <c r="J12" i="5"/>
  <c r="F112" i="2"/>
  <c r="M22" i="6" l="1"/>
  <c r="M587" i="6"/>
  <c r="M219" i="6"/>
  <c r="O364" i="6"/>
  <c r="O538" i="6"/>
  <c r="N503" i="6"/>
  <c r="N502" i="6" s="1"/>
  <c r="O588" i="6"/>
  <c r="N572" i="6"/>
  <c r="N571" i="6" s="1"/>
  <c r="O117" i="6"/>
  <c r="N552" i="6"/>
  <c r="O87" i="6"/>
  <c r="O574" i="6"/>
  <c r="M153" i="6"/>
  <c r="M127" i="6" s="1"/>
  <c r="O86" i="6"/>
  <c r="M269" i="6"/>
  <c r="M268" i="6" s="1"/>
  <c r="O240" i="6"/>
  <c r="N400" i="6"/>
  <c r="O400" i="6" s="1"/>
  <c r="M214" i="6"/>
  <c r="O214" i="6" s="1"/>
  <c r="O102" i="6"/>
  <c r="N72" i="6"/>
  <c r="O72" i="6" s="1"/>
  <c r="N129" i="6"/>
  <c r="O130" i="6"/>
  <c r="N421" i="6"/>
  <c r="O422" i="6"/>
  <c r="N461" i="6"/>
  <c r="O462" i="6"/>
  <c r="N23" i="6"/>
  <c r="O24" i="6"/>
  <c r="M115" i="6"/>
  <c r="O115" i="6" s="1"/>
  <c r="O116" i="6"/>
  <c r="O277" i="6"/>
  <c r="N283" i="6"/>
  <c r="O284" i="6"/>
  <c r="N293" i="6"/>
  <c r="O293" i="6" s="1"/>
  <c r="O294" i="6"/>
  <c r="N380" i="6"/>
  <c r="N379" i="6" s="1"/>
  <c r="O381" i="6"/>
  <c r="N313" i="6"/>
  <c r="O314" i="6"/>
  <c r="N29" i="6"/>
  <c r="O30" i="6"/>
  <c r="N110" i="6"/>
  <c r="O111" i="6"/>
  <c r="N394" i="6"/>
  <c r="N393" i="6" s="1"/>
  <c r="O395" i="6"/>
  <c r="M573" i="6"/>
  <c r="N302" i="6"/>
  <c r="N121" i="6"/>
  <c r="O121" i="6" s="1"/>
  <c r="O122" i="6"/>
  <c r="O178" i="6"/>
  <c r="O387" i="6"/>
  <c r="O388" i="6"/>
  <c r="N561" i="6"/>
  <c r="N560" i="6" s="1"/>
  <c r="O562" i="6"/>
  <c r="M302" i="6"/>
  <c r="M301" i="6" s="1"/>
  <c r="M300" i="6" s="1"/>
  <c r="M299" i="6" s="1"/>
  <c r="O238" i="6"/>
  <c r="O239" i="6"/>
  <c r="N16" i="6"/>
  <c r="O17" i="6"/>
  <c r="N233" i="6"/>
  <c r="O233" i="6" s="1"/>
  <c r="O234" i="6"/>
  <c r="N322" i="6"/>
  <c r="O323" i="6"/>
  <c r="N327" i="6"/>
  <c r="O328" i="6"/>
  <c r="N413" i="6"/>
  <c r="O414" i="6"/>
  <c r="O263" i="6"/>
  <c r="N206" i="6"/>
  <c r="O207" i="6"/>
  <c r="O145" i="6"/>
  <c r="O344" i="6"/>
  <c r="N343" i="6"/>
  <c r="N429" i="6"/>
  <c r="O430" i="6"/>
  <c r="N221" i="6"/>
  <c r="O222" i="6"/>
  <c r="O537" i="6"/>
  <c r="N41" i="6"/>
  <c r="O42" i="6"/>
  <c r="O169" i="6"/>
  <c r="O54" i="6"/>
  <c r="N49" i="6"/>
  <c r="M496" i="6"/>
  <c r="O497" i="6"/>
  <c r="N354" i="6"/>
  <c r="O355" i="6"/>
  <c r="N450" i="6"/>
  <c r="O451" i="6"/>
  <c r="O437" i="6"/>
  <c r="N363" i="6"/>
  <c r="E13" i="4"/>
  <c r="K12" i="5"/>
  <c r="E111" i="2"/>
  <c r="F111" i="2" s="1"/>
  <c r="D111" i="2"/>
  <c r="D124" i="2"/>
  <c r="E63" i="2"/>
  <c r="D63" i="2"/>
  <c r="F68" i="2"/>
  <c r="F69" i="2"/>
  <c r="E58" i="2"/>
  <c r="D58" i="2"/>
  <c r="E48" i="2"/>
  <c r="D48" i="2"/>
  <c r="E35" i="2"/>
  <c r="D35" i="2"/>
  <c r="E16" i="2"/>
  <c r="D16" i="2"/>
  <c r="D15" i="2" s="1"/>
  <c r="F21" i="2"/>
  <c r="F125" i="2"/>
  <c r="E124" i="2"/>
  <c r="F123" i="2"/>
  <c r="E122" i="2"/>
  <c r="D122" i="2"/>
  <c r="F121" i="2"/>
  <c r="E120" i="2"/>
  <c r="D120" i="2"/>
  <c r="F119" i="2"/>
  <c r="E118" i="2"/>
  <c r="D118" i="2"/>
  <c r="F116" i="2"/>
  <c r="E115" i="2"/>
  <c r="D115" i="2"/>
  <c r="F114" i="2"/>
  <c r="E113" i="2"/>
  <c r="D113" i="2"/>
  <c r="F110" i="2"/>
  <c r="E109" i="2"/>
  <c r="D109" i="2"/>
  <c r="F108" i="2"/>
  <c r="E107" i="2"/>
  <c r="D107" i="2"/>
  <c r="F106" i="2"/>
  <c r="E105" i="2"/>
  <c r="D105" i="2"/>
  <c r="F104" i="2"/>
  <c r="E103" i="2"/>
  <c r="D103" i="2"/>
  <c r="F101" i="2"/>
  <c r="E100" i="2"/>
  <c r="D100" i="2"/>
  <c r="F99" i="2"/>
  <c r="E98" i="2"/>
  <c r="D98" i="2"/>
  <c r="F97" i="2"/>
  <c r="E96" i="2"/>
  <c r="D96" i="2"/>
  <c r="F95" i="2"/>
  <c r="E94" i="2"/>
  <c r="D94" i="2"/>
  <c r="F93" i="2"/>
  <c r="E92" i="2"/>
  <c r="D92" i="2"/>
  <c r="F91" i="2"/>
  <c r="E90" i="2"/>
  <c r="D90" i="2"/>
  <c r="F88" i="2"/>
  <c r="E87" i="2"/>
  <c r="D87" i="2"/>
  <c r="F86" i="2"/>
  <c r="E85" i="2"/>
  <c r="D85" i="2"/>
  <c r="F81" i="2"/>
  <c r="E79" i="2"/>
  <c r="D79" i="2"/>
  <c r="F78" i="2"/>
  <c r="F77" i="2"/>
  <c r="F76" i="2"/>
  <c r="F75" i="2"/>
  <c r="F74" i="2"/>
  <c r="F73" i="2"/>
  <c r="F72" i="2"/>
  <c r="F71" i="2"/>
  <c r="F70" i="2"/>
  <c r="F67" i="2"/>
  <c r="F66" i="2"/>
  <c r="F65" i="2"/>
  <c r="F64" i="2"/>
  <c r="F62" i="2"/>
  <c r="E61" i="2"/>
  <c r="D61" i="2"/>
  <c r="F60" i="2"/>
  <c r="F56" i="2"/>
  <c r="E55" i="2"/>
  <c r="D55" i="2"/>
  <c r="F54" i="2"/>
  <c r="E53" i="2"/>
  <c r="D53" i="2"/>
  <c r="F51" i="2"/>
  <c r="F50" i="2"/>
  <c r="F49" i="2"/>
  <c r="D47" i="2"/>
  <c r="E45" i="2"/>
  <c r="D45" i="2"/>
  <c r="F44" i="2"/>
  <c r="E43" i="2"/>
  <c r="D43" i="2"/>
  <c r="F42" i="2"/>
  <c r="E41" i="2"/>
  <c r="D41" i="2"/>
  <c r="F39" i="2"/>
  <c r="E38" i="2"/>
  <c r="D38" i="2"/>
  <c r="F36" i="2"/>
  <c r="F34" i="2"/>
  <c r="E33" i="2"/>
  <c r="D33" i="2"/>
  <c r="F31" i="2"/>
  <c r="F30" i="2"/>
  <c r="F29" i="2"/>
  <c r="F28" i="2"/>
  <c r="E27" i="2"/>
  <c r="D27" i="2"/>
  <c r="F26" i="2"/>
  <c r="F25" i="2"/>
  <c r="F24" i="2"/>
  <c r="F23" i="2"/>
  <c r="E22" i="2"/>
  <c r="D22" i="2"/>
  <c r="F20" i="2"/>
  <c r="F19" i="2"/>
  <c r="F18" i="2"/>
  <c r="F17" i="2"/>
  <c r="O16" i="6" l="1"/>
  <c r="O23" i="6"/>
  <c r="N220" i="6"/>
  <c r="N219" i="6" s="1"/>
  <c r="M267" i="6"/>
  <c r="M259" i="6" s="1"/>
  <c r="N399" i="6"/>
  <c r="O399" i="6" s="1"/>
  <c r="M213" i="6"/>
  <c r="M204" i="6" s="1"/>
  <c r="O552" i="6"/>
  <c r="N551" i="6"/>
  <c r="O551" i="6" s="1"/>
  <c r="M15" i="6"/>
  <c r="O288" i="6"/>
  <c r="O587" i="6"/>
  <c r="M572" i="6"/>
  <c r="M571" i="6" s="1"/>
  <c r="N570" i="6"/>
  <c r="O436" i="6"/>
  <c r="M495" i="6"/>
  <c r="M471" i="6" s="1"/>
  <c r="O496" i="6"/>
  <c r="N362" i="6"/>
  <c r="O363" i="6"/>
  <c r="O573" i="6"/>
  <c r="N342" i="6"/>
  <c r="O342" i="6" s="1"/>
  <c r="O343" i="6"/>
  <c r="N545" i="6"/>
  <c r="O546" i="6"/>
  <c r="O560" i="6"/>
  <c r="O561" i="6"/>
  <c r="N139" i="6"/>
  <c r="O140" i="6"/>
  <c r="O303" i="6"/>
  <c r="O165" i="6"/>
  <c r="O164" i="6"/>
  <c r="N109" i="6"/>
  <c r="O109" i="6" s="1"/>
  <c r="O110" i="6"/>
  <c r="N312" i="6"/>
  <c r="O313" i="6"/>
  <c r="O380" i="6"/>
  <c r="O503" i="6"/>
  <c r="O182" i="6"/>
  <c r="O183" i="6"/>
  <c r="N449" i="6"/>
  <c r="O449" i="6" s="1"/>
  <c r="O450" i="6"/>
  <c r="N353" i="6"/>
  <c r="O354" i="6"/>
  <c r="O155" i="6"/>
  <c r="N153" i="6"/>
  <c r="O153" i="6" s="1"/>
  <c r="N154" i="6"/>
  <c r="O154" i="6" s="1"/>
  <c r="O49" i="6"/>
  <c r="N40" i="6"/>
  <c r="O40" i="6" s="1"/>
  <c r="O41" i="6"/>
  <c r="O221" i="6"/>
  <c r="O327" i="6"/>
  <c r="N320" i="6"/>
  <c r="O320" i="6" s="1"/>
  <c r="N301" i="6"/>
  <c r="O302" i="6"/>
  <c r="N282" i="6"/>
  <c r="N281" i="6" s="1"/>
  <c r="O283" i="6"/>
  <c r="N460" i="6"/>
  <c r="O461" i="6"/>
  <c r="N159" i="6"/>
  <c r="O160" i="6"/>
  <c r="O394" i="6"/>
  <c r="N28" i="6"/>
  <c r="O28" i="6" s="1"/>
  <c r="O29" i="6"/>
  <c r="O173" i="6"/>
  <c r="O174" i="6"/>
  <c r="N472" i="6"/>
  <c r="N471" i="6" s="1"/>
  <c r="O473" i="6"/>
  <c r="N428" i="6"/>
  <c r="O429" i="6"/>
  <c r="N205" i="6"/>
  <c r="O206" i="6"/>
  <c r="N261" i="6"/>
  <c r="O262" i="6"/>
  <c r="N334" i="6"/>
  <c r="O335" i="6"/>
  <c r="N412" i="6"/>
  <c r="O413" i="6"/>
  <c r="O149" i="6"/>
  <c r="N144" i="6"/>
  <c r="O144" i="6" s="1"/>
  <c r="N321" i="6"/>
  <c r="O321" i="6" s="1"/>
  <c r="O322" i="6"/>
  <c r="N62" i="6"/>
  <c r="O62" i="6" s="1"/>
  <c r="O63" i="6"/>
  <c r="N268" i="6"/>
  <c r="N267" i="6" s="1"/>
  <c r="O269" i="6"/>
  <c r="N420" i="6"/>
  <c r="O421" i="6"/>
  <c r="N128" i="6"/>
  <c r="O129" i="6"/>
  <c r="N610" i="6"/>
  <c r="O611" i="6"/>
  <c r="E34" i="4"/>
  <c r="F34" i="4" s="1"/>
  <c r="F13" i="4"/>
  <c r="D89" i="2"/>
  <c r="E89" i="2"/>
  <c r="E102" i="2"/>
  <c r="D102" i="2"/>
  <c r="E57" i="2"/>
  <c r="D57" i="2"/>
  <c r="F35" i="2"/>
  <c r="D32" i="2"/>
  <c r="D40" i="2"/>
  <c r="D37" i="2" s="1"/>
  <c r="F63" i="2"/>
  <c r="F79" i="2"/>
  <c r="F118" i="2"/>
  <c r="F43" i="2"/>
  <c r="D52" i="2"/>
  <c r="F90" i="2"/>
  <c r="F98" i="2"/>
  <c r="D117" i="2"/>
  <c r="F38" i="2"/>
  <c r="D84" i="2"/>
  <c r="F53" i="2"/>
  <c r="E84" i="2"/>
  <c r="F57" i="2"/>
  <c r="F105" i="2"/>
  <c r="F115" i="2"/>
  <c r="F87" i="2"/>
  <c r="E40" i="2"/>
  <c r="E37" i="2" s="1"/>
  <c r="F41" i="2"/>
  <c r="F48" i="2"/>
  <c r="F58" i="2"/>
  <c r="F85" i="2"/>
  <c r="F103" i="2"/>
  <c r="F113" i="2"/>
  <c r="F124" i="2"/>
  <c r="F94" i="2"/>
  <c r="F100" i="2"/>
  <c r="F109" i="2"/>
  <c r="F122" i="2"/>
  <c r="F55" i="2"/>
  <c r="F92" i="2"/>
  <c r="F107" i="2"/>
  <c r="F120" i="2"/>
  <c r="F61" i="2"/>
  <c r="F96" i="2"/>
  <c r="F33" i="2"/>
  <c r="F27" i="2"/>
  <c r="F22" i="2"/>
  <c r="F16" i="2"/>
  <c r="E47" i="2"/>
  <c r="F47" i="2" s="1"/>
  <c r="E117" i="2"/>
  <c r="E15" i="2"/>
  <c r="E32" i="2"/>
  <c r="E52" i="2"/>
  <c r="O159" i="6" l="1"/>
  <c r="O261" i="6"/>
  <c r="N260" i="6"/>
  <c r="N259" i="6" s="1"/>
  <c r="N386" i="6"/>
  <c r="O386" i="6" s="1"/>
  <c r="M14" i="6"/>
  <c r="O213" i="6"/>
  <c r="O572" i="6"/>
  <c r="O472" i="6"/>
  <c r="N352" i="6"/>
  <c r="O352" i="6" s="1"/>
  <c r="O353" i="6"/>
  <c r="N361" i="6"/>
  <c r="O362" i="6"/>
  <c r="N435" i="6"/>
  <c r="O435" i="6" s="1"/>
  <c r="O420" i="6"/>
  <c r="O268" i="6"/>
  <c r="N411" i="6"/>
  <c r="O411" i="6" s="1"/>
  <c r="O412" i="6"/>
  <c r="N459" i="6"/>
  <c r="O459" i="6" s="1"/>
  <c r="O460" i="6"/>
  <c r="N300" i="6"/>
  <c r="O301" i="6"/>
  <c r="N138" i="6"/>
  <c r="O138" i="6" s="1"/>
  <c r="O139" i="6"/>
  <c r="O393" i="6"/>
  <c r="N501" i="6"/>
  <c r="O501" i="6" s="1"/>
  <c r="O502" i="6"/>
  <c r="O312" i="6"/>
  <c r="O495" i="6"/>
  <c r="M470" i="6"/>
  <c r="O128" i="6"/>
  <c r="N333" i="6"/>
  <c r="O333" i="6" s="1"/>
  <c r="O334" i="6"/>
  <c r="N204" i="6"/>
  <c r="O204" i="6" s="1"/>
  <c r="O205" i="6"/>
  <c r="N427" i="6"/>
  <c r="O427" i="6" s="1"/>
  <c r="O428" i="6"/>
  <c r="O282" i="6"/>
  <c r="O281" i="6"/>
  <c r="N48" i="6"/>
  <c r="O48" i="6" s="1"/>
  <c r="O545" i="6"/>
  <c r="N536" i="6"/>
  <c r="O536" i="6" s="1"/>
  <c r="N609" i="6"/>
  <c r="O610" i="6"/>
  <c r="F32" i="2"/>
  <c r="F84" i="2"/>
  <c r="F40" i="2"/>
  <c r="D83" i="2"/>
  <c r="D82" i="2" s="1"/>
  <c r="F52" i="2"/>
  <c r="D14" i="2"/>
  <c r="F89" i="2"/>
  <c r="F102" i="2"/>
  <c r="F117" i="2"/>
  <c r="F37" i="2"/>
  <c r="E83" i="2"/>
  <c r="E82" i="2" s="1"/>
  <c r="F15" i="2"/>
  <c r="E14" i="2"/>
  <c r="N127" i="6" l="1"/>
  <c r="N22" i="6"/>
  <c r="N15" i="6" s="1"/>
  <c r="O260" i="6"/>
  <c r="N470" i="6"/>
  <c r="O470" i="6" s="1"/>
  <c r="O127" i="6"/>
  <c r="O220" i="6"/>
  <c r="O219" i="6"/>
  <c r="O267" i="6"/>
  <c r="O259" i="6"/>
  <c r="M570" i="6"/>
  <c r="O570" i="6" s="1"/>
  <c r="O571" i="6"/>
  <c r="N299" i="6"/>
  <c r="O299" i="6" s="1"/>
  <c r="O300" i="6"/>
  <c r="N360" i="6"/>
  <c r="O361" i="6"/>
  <c r="O471" i="6"/>
  <c r="O379" i="6"/>
  <c r="N311" i="6"/>
  <c r="O311" i="6" s="1"/>
  <c r="N419" i="6"/>
  <c r="O419" i="6" s="1"/>
  <c r="N608" i="6"/>
  <c r="O609" i="6"/>
  <c r="D13" i="2"/>
  <c r="F14" i="2"/>
  <c r="F83" i="2"/>
  <c r="F82" i="2"/>
  <c r="N359" i="6" l="1"/>
  <c r="O359" i="6" s="1"/>
  <c r="M434" i="6"/>
  <c r="M13" i="6" s="1"/>
  <c r="O22" i="6"/>
  <c r="O360" i="6"/>
  <c r="O608" i="6"/>
  <c r="N434" i="6"/>
  <c r="E13" i="2"/>
  <c r="F13" i="2" s="1"/>
  <c r="N14" i="6" l="1"/>
  <c r="O14" i="6" s="1"/>
  <c r="O15" i="6"/>
  <c r="O434" i="6"/>
  <c r="N13" i="6" l="1"/>
  <c r="O13" i="6" s="1"/>
</calcChain>
</file>

<file path=xl/sharedStrings.xml><?xml version="1.0" encoding="utf-8"?>
<sst xmlns="http://schemas.openxmlformats.org/spreadsheetml/2006/main" count="4645" uniqueCount="702">
  <si>
    <t>Исполнено</t>
  </si>
  <si>
    <t>4</t>
  </si>
  <si>
    <t>5</t>
  </si>
  <si>
    <t>6</t>
  </si>
  <si>
    <t>НАЛОГОВЫЕ И НЕНАЛОГОВЫЕ ДОХОДЫ</t>
  </si>
  <si>
    <t>Плата за негативное воздействие на окружающую среду</t>
  </si>
  <si>
    <t>Плата за размещение отходов производства и потребления</t>
  </si>
  <si>
    <t>Плата за размещение твердых коммунальных отходов</t>
  </si>
  <si>
    <t>НАЛОГИ НА ТОВАРЫ (РАБОТЫ, УСЛУГИ), РЕАЛИЗУЕМЫЕ НА ТЕРРИТОРИИ РОССИЙСКОЙ ФЕДЕРАЦИИ</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</si>
  <si>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</si>
  <si>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</si>
  <si>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</si>
  <si>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</si>
  <si>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Налог на доходы физических лиц</t>
  </si>
  <si>
    <t>НАЛОГИ НА СОВОКУПНЫЙ ДОХОД</t>
  </si>
  <si>
    <t>Единый налог на вмененный доход для отдельных видов деятельности</t>
  </si>
  <si>
    <t>Единый сельскохозяйственный налог</t>
  </si>
  <si>
    <t>Государственная пошлина по делам, рассматриваемым в судах общей юрисдикции, мировыми судьями</t>
  </si>
  <si>
    <t>ШТРАФЫ, САНКЦИИ, ВОЗМЕЩЕНИЕ УЩЕРБА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</si>
  <si>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</si>
  <si>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Государственная пошлина за государственную регистрацию, а также за совершение прочих юридически значимых действий</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</si>
  <si>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</si>
  <si>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</si>
  <si>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</si>
  <si>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ДОХОДЫ ОТ ИСПОЛЬЗОВАНИЯ ИМУЩЕСТВА, НАХОДЯЩЕГОСЯ В ГОСУДАРСТВЕННОЙ И МУНИЦИПАЛЬНОЙ СОБСТВЕННОСТИ</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</si>
  <si>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</si>
  <si>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</si>
  <si>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</si>
  <si>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Доходы от оказания платных услуг (работ)</t>
  </si>
  <si>
    <t>Прочие доходы от оказания платных услуг (работ) получателями средств бюджетов муниципальных районов</t>
  </si>
  <si>
    <t>Доходы от компенсации затрат государства</t>
  </si>
  <si>
    <t>ДОХОДЫ ОТ ПРОДАЖИ МАТЕРИАЛЬНЫХ И НЕМАТЕРИАЛЬНЫХ АКТИВОВ</t>
  </si>
  <si>
    <t>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</si>
  <si>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</si>
  <si>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Доходы от продажи земельных участков, государственная собственность на которые не разграничена</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</si>
  <si>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района</t>
  </si>
  <si>
    <t>ПРОЧИЕ НЕНАЛОГОВЫЕ ДОХОДЫ</t>
  </si>
  <si>
    <t>Проценты, полученные от предоставления бюджетных кредитов внутри страны</t>
  </si>
  <si>
    <t>Проценты, полученные от предоставления бюджетных кредитов внутри страны за счет средств бюджетов муниципальных районов</t>
  </si>
  <si>
    <t>БЕЗВОЗМЕЗДНЫЕ ПОСТУПЛЕНИЯ</t>
  </si>
  <si>
    <t>Дотации бюджетам на поддержку мер по обеспечению сбалансированности бюджетов</t>
  </si>
  <si>
    <t>Дотации бюджетам муниципальных районов на поддержку мер по обеспечению сбалансированности бюджетов</t>
  </si>
  <si>
    <t>Субсидии бюджетам бюджетной системы Российской Федерации (межбюджетные субсидии)</t>
  </si>
  <si>
    <t>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</si>
  <si>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</si>
  <si>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Субсидии бюджетам на реализацию мероприятий по обеспечению жильем молодых семей</t>
  </si>
  <si>
    <t>Прочие субсидии бюджетам муниципальных районов</t>
  </si>
  <si>
    <t>Субвенции бюджетам на содержание ребенка в семье опекуна и приемной семье, а также вознаграждение, причитающееся приемному родителю</t>
  </si>
  <si>
    <t>Субвенции бюджетам муниципальных районов на содержание ребенка в семье опекуна и приемной семье, а также вознаграждение, причитающееся приемному родителю</t>
  </si>
  <si>
    <t>Субвенции бюджетам муниципальных районов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</si>
  <si>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</si>
  <si>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Единая субвенция местным бюджетам</t>
  </si>
  <si>
    <t>Иные межбюджетные трансферты</t>
  </si>
  <si>
    <t>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</si>
  <si>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</si>
  <si>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Прочие межбюджетные трансферты, передаваемые бюджетам</t>
  </si>
  <si>
    <t>Прочие межбюджетные трансферты, передаваемые бюджетам муниципальных районов</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</si>
  <si>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</si>
  <si>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выплаты персоналу государственных (муниципальных) органов</t>
  </si>
  <si>
    <t>Закупка товаров, работ и услуг для обеспечения государственных (муниципальных) нужд</t>
  </si>
  <si>
    <t>Иные закупки товаров, работ и услуг для обеспечения государственных (муниципальных) нужд</t>
  </si>
  <si>
    <t>Мероприятия в области формирования информационного общества</t>
  </si>
  <si>
    <t>Осуществление государственных полномочий Республики Мордовия по созданию, материально-техническому и организационному обеспечению деятельности административных комиссий</t>
  </si>
  <si>
    <t>Иные бюджетные ассигнования</t>
  </si>
  <si>
    <t>Уплата налогов, сборов и иных платежей</t>
  </si>
  <si>
    <t>Специальные расходы</t>
  </si>
  <si>
    <t>Резервные фонды</t>
  </si>
  <si>
    <t>Резервные средства</t>
  </si>
  <si>
    <t>Архивные учреждения</t>
  </si>
  <si>
    <t>Расходы на выплаты персоналу казенных учреждений</t>
  </si>
  <si>
    <t>Мероприятия в сфере муниципального управления</t>
  </si>
  <si>
    <t>Учреждения по обеспечению хозяйственного обслуживания</t>
  </si>
  <si>
    <t>Мероприятия по укреплению общественного порядка и обеспечению общественной безопасности</t>
  </si>
  <si>
    <t>Мероприятия, связанные с муниципальным управлением</t>
  </si>
  <si>
    <t>Исполнение судебных актов</t>
  </si>
  <si>
    <t>Осуществление государственных полномочий Российской Федерации по подготовке и проведению Всероссийской переписи населения</t>
  </si>
  <si>
    <t>Социальное обеспечение и иные выплаты населению</t>
  </si>
  <si>
    <t>Иные выплаты населению</t>
  </si>
  <si>
    <t>Публичные нормативные выплаты гражданам несоциального характера</t>
  </si>
  <si>
    <t>Капитальный ремонт автомобильных дорог общего пользования местного значения и искусственных сооружений на них</t>
  </si>
  <si>
    <t>Проектирование и строительство (реконструкция) автомобильных дорог местного значения и искусственных сооружений на них</t>
  </si>
  <si>
    <t>Капитальные вложения в объекты государственной (муниципальной) собственности</t>
  </si>
  <si>
    <t>Бюджетные инвестиции</t>
  </si>
  <si>
    <t>Ремонт автомобильных дорог общего пользования местного значения и искусственных сооружений на них</t>
  </si>
  <si>
    <t>Содержание автомобильных дорог общего пользования местного значения и искусственных сооружений на них</t>
  </si>
  <si>
    <t>Капитальный ремонт и ремонт автомобильных дорог общего пользования местного значения</t>
  </si>
  <si>
    <t>Взнос на капитальный ремонт общего имущества в многоквартирном доме</t>
  </si>
  <si>
    <t>Мероприятия в области жилищно-коммунального хозяйства</t>
  </si>
  <si>
    <t>Премии и гранты</t>
  </si>
  <si>
    <t>Поощрение лучших учителей</t>
  </si>
  <si>
    <t>Мероприятия, направленные на выявление и поддержку одаренных детей и  молодежи</t>
  </si>
  <si>
    <t>Пенсионное обеспечение</t>
  </si>
  <si>
    <t>Публичные нормативные социальные выплаты гражданам</t>
  </si>
  <si>
    <t>Социальные выплаты гражданам, кроме публичных нормативных социальных выплат</t>
  </si>
  <si>
    <t>Субсидии на поддержку социально ориентированных некоммерческих организаций</t>
  </si>
  <si>
    <t>Предоставление субсидий бюджетным, автономным учреждениям и иным некоммерческим организациям</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</si>
  <si>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</si>
  <si>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Межбюджетные трансферты</t>
  </si>
  <si>
    <t>Обслуживание государственного (муниципального) долга</t>
  </si>
  <si>
    <t>Обслуживание муниципального долга</t>
  </si>
  <si>
    <t>Субсидии</t>
  </si>
  <si>
    <t>Централизованные бухгалтерии</t>
  </si>
  <si>
    <t>Дошкольные образовательные организации</t>
  </si>
  <si>
    <t>Субсидии бюджетным учреждениям</t>
  </si>
  <si>
    <t>Субсидии бюджетным учреждениям на иные цели</t>
  </si>
  <si>
    <t>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t>
  </si>
  <si>
    <t>Школы-детские сады, школы начальные, неполные средние и средние</t>
  </si>
  <si>
    <t>Организация бесплатного горячего питания обучающихся, получающих начальное общее образование в муниципальных образовательных организациях</t>
  </si>
  <si>
    <t>Учреждения по внешкольной работе с детьми</t>
  </si>
  <si>
    <t>Мероприятия по организации отдыха и оздоровления детей</t>
  </si>
  <si>
    <t>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t>
  </si>
  <si>
    <t>Учебно-методические кабинеты, группы хозяйственного обслуживания, учебные фильмотеки, межшкольные учебно-производственные комбинаты, логопедические пункты</t>
  </si>
  <si>
    <t>Дворцы и дома культуры, другие учреждения культуры и средств массовой информации</t>
  </si>
  <si>
    <t>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</si>
  <si>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Субсидии автономным учреждениям</t>
  </si>
  <si>
    <t>Обеспечение развития и укрепления материально-технической базы домов культуры в населенных пунктах с числом жителей до 50 тысяч человек</t>
  </si>
  <si>
    <t>Библиотеки</t>
  </si>
  <si>
    <t>Мероприятия в области спорта и физической культуры</t>
  </si>
  <si>
    <t>Кредиты кредитных организаций в валюте Российской Федерации</t>
  </si>
  <si>
    <t>Бюджетные кредиты, предоставленные внутри страны в валюте Российской Федерации</t>
  </si>
  <si>
    <t>Возврат бюджетных кредитов, предоставленных внутри страны в валюте Российской Федерации</t>
  </si>
  <si>
    <t>000 01 05 00 00 00 0000 000</t>
  </si>
  <si>
    <t>800</t>
  </si>
  <si>
    <t/>
  </si>
  <si>
    <t>Приложение 1</t>
  </si>
  <si>
    <t xml:space="preserve">к решению Совета депутатов </t>
  </si>
  <si>
    <t>Лямбирского муниципального района</t>
  </si>
  <si>
    <t>(тыс. руб.)</t>
  </si>
  <si>
    <t>КОД</t>
  </si>
  <si>
    <t>НАИМЕНОВАНИЕ</t>
  </si>
  <si>
    <t>Утверждено</t>
  </si>
  <si>
    <t>Процент исполнения</t>
  </si>
  <si>
    <t>3</t>
  </si>
  <si>
    <t>Доходы бюджета - Всего</t>
  </si>
  <si>
    <t>000 1 00 00000 00 0000 000</t>
  </si>
  <si>
    <t>000 1 01 00000 00 0000 000</t>
  </si>
  <si>
    <t xml:space="preserve">НАЛОГИ НА ПРИБЫЛЬ, ДОХОДЫ </t>
  </si>
  <si>
    <t>000 1 01 02000 01 0000 110</t>
  </si>
  <si>
    <t xml:space="preserve">000 1 01 02010 01 0000 110  </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</si>
  <si>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227,227 и 228 Налогового кодекса Российской Федерации</t>
  </si>
  <si>
    <t>000 1 01 02020 01 0000 110</t>
  </si>
  <si>
    <t>000  1 01 02030 01 0000 110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</si>
  <si>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</si>
  <si>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000 1 01 02040 01 0000 110</t>
  </si>
  <si>
    <t>000 1 03 00000 00 0000 000</t>
  </si>
  <si>
    <t>000 1 03 02230 01 0000 110</t>
  </si>
  <si>
    <t>000 1 03 02240 01 0000 110</t>
  </si>
  <si>
    <t>000 1 03 02250 01 0000 110</t>
  </si>
  <si>
    <t>000 1 03 02260 01 0000 110</t>
  </si>
  <si>
    <t>000 1 05 00000 00 0000 000</t>
  </si>
  <si>
    <t>000 1 05 01011 01 0000 110</t>
  </si>
  <si>
    <t>000 1 05 02000 02 0000 110</t>
  </si>
  <si>
    <t>000 1 05 03000 01 0000 000</t>
  </si>
  <si>
    <t>000 1 05 01040 02 0000 110</t>
  </si>
  <si>
    <t>000 1 08 00000 00 0000 000</t>
  </si>
  <si>
    <t>ГОСУДАРСТВЕННАЯ ПОШЛИНА, СБОРЫ</t>
  </si>
  <si>
    <t>000 1 08 03000 01 0000 110</t>
  </si>
  <si>
    <t>000 1 08 03010 01 0000 110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</si>
  <si>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</si>
  <si>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000 1 08 07000 01 0000 110</t>
  </si>
  <si>
    <t>000 1 08 07140 01 0000 110</t>
  </si>
  <si>
    <t>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выдачей документов на транспортные средства, регистрационных знаков, водительских удостоверений</t>
  </si>
  <si>
    <t>000 1 11 00000 00 0000 000</t>
  </si>
  <si>
    <t>000 1 11 03000 00 0000 120</t>
  </si>
  <si>
    <t>000 1 11 03050 05 0000 120</t>
  </si>
  <si>
    <t>000 1 11 05000 00 0000 120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</si>
  <si>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автономных учреждений, а также имущества государственных и муниципальных унитарных предприятий, в том числе казенных)</t>
  </si>
  <si>
    <t>000 1 11 05010 00 0000 120</t>
  </si>
  <si>
    <t>000 1 11 05013 05 0000 120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</si>
  <si>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поселений, а также средства от продажи права на заключение договоров аренды указанных земельных участков</t>
  </si>
  <si>
    <t>000 1 11 05030 00 0000 120</t>
  </si>
  <si>
    <t xml:space="preserve">Доходы от сдачи в аренду имущества, находящего в оперативном управлении органов государственной власти, органов местного самоуправления, государственных внебюджетных фондов и  созданных ими учреждений (за исключением имущества автономных учреждений) </t>
  </si>
  <si>
    <t>000 1 11 05035 05 0000 120</t>
  </si>
  <si>
    <t xml:space="preserve">Доходы от сдачи в аренду имущества, находящегося в оперативном управлении органов управлении муниципальных районов и созданных ими учреждений (за исключением имущества муниципальных автономных учреждений) </t>
  </si>
  <si>
    <t>000 1 11 09000 00 0000 120</t>
  </si>
  <si>
    <t>000 1 11 09045 05 0000 120</t>
  </si>
  <si>
    <t>000 1 12 00000 00 0000 000</t>
  </si>
  <si>
    <t xml:space="preserve">ПЛАТЕЖИ ПРИ ПОЛЬЗОВАНИИ ПРИРОДНЫМИ РЕСУРСАМИ </t>
  </si>
  <si>
    <t>000 1 12 01000 01 0000 120</t>
  </si>
  <si>
    <t>000 1 12 01010 01 0000 120</t>
  </si>
  <si>
    <t xml:space="preserve">Плата за выбросы загрязняющих веществ в атмосферный воздух стационарными объектами </t>
  </si>
  <si>
    <t>000 1 12 01041 01 0000 120</t>
  </si>
  <si>
    <t>000 1 12 01042 01 0000 120</t>
  </si>
  <si>
    <t>000 1 13 00000 00 0000 000</t>
  </si>
  <si>
    <t>ДОХОДЫ ОТ ОКАЗАНИЕ ПЛАТНЫХ УСЛУГ И КОМПЕНСАЦИЯ ЗАТРАТ ГОСУДАРСТВУ</t>
  </si>
  <si>
    <t>000 1 13 01000 00 0000 130</t>
  </si>
  <si>
    <t>000 1 13 01995 05 0000 130</t>
  </si>
  <si>
    <t>000 1 13 02000 00 0000 130</t>
  </si>
  <si>
    <t>000 1 13 02995 05 0000 130</t>
  </si>
  <si>
    <t>000 1 14 00000 00 0000 000</t>
  </si>
  <si>
    <t>000 1 14 02050 05 0000 410</t>
  </si>
  <si>
    <t>000 1 14 02052 05 0000 410</t>
  </si>
  <si>
    <t>000 1 14 02053 05 0000 410</t>
  </si>
  <si>
    <t>000 1 14 06010 00 0000 410</t>
  </si>
  <si>
    <t>000 1 14 06013 05 0000 410</t>
  </si>
  <si>
    <t>Доходы от продажи земельных участков, находящихся в собственности муниципальных районов (за исключением земельных участков муниципальных бюджетных и автономных учреждений)</t>
  </si>
  <si>
    <t>000 1 16 00000 00 0000 000</t>
  </si>
  <si>
    <t>000 1 16 01053 01 0000 140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</si>
  <si>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</si>
  <si>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000 1 16 01063 01 0000 140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</si>
  <si>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</si>
  <si>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000 1 16 01073 01 0000 140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</si>
  <si>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</si>
  <si>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000 1 16 01083 01 0000 140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</si>
  <si>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</si>
  <si>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000 1 16 01133 01 0000 140</t>
  </si>
  <si>
    <t>000 1 16 01143 01 0000 140</t>
  </si>
  <si>
    <t>000 1 16 01153 01 0000 140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</si>
  <si>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</si>
  <si>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1,0</t>
  </si>
  <si>
    <t>000 1 16 01173 01 0000 140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</si>
  <si>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</si>
  <si>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000 1 16 01193 01 0000 140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</si>
  <si>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</si>
  <si>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000 1 16 01203 01 0000 140</t>
  </si>
  <si>
    <t>000 1 16 07010 05 0000 140</t>
  </si>
  <si>
    <t>000 1 16 10123 01 0000 140</t>
  </si>
  <si>
    <t>000 1 16 10129 01 0000 140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</si>
  <si>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</si>
  <si>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000 117 00000 00 0000 000</t>
  </si>
  <si>
    <t>000 117 01050 05 0000 180</t>
  </si>
  <si>
    <t>000 117 05050 05 0000 180</t>
  </si>
  <si>
    <t>Прочие неналоговые доходы муниципальных районов</t>
  </si>
  <si>
    <t>000 2 00 00000 00 0000 000</t>
  </si>
  <si>
    <t>000 2 02 00000 00 0000 000</t>
  </si>
  <si>
    <t>Безвозмездные поступления от других бюджетов бюджетной системы Российской Федерации</t>
  </si>
  <si>
    <t>000 2 02 10000 00 0000 150</t>
  </si>
  <si>
    <t>Дотации  бюджетам бюджетной системы  Российской Федерации</t>
  </si>
  <si>
    <t>000 2 02 15001 00 0000 150</t>
  </si>
  <si>
    <t>Дотации на выравнивание  бюджетной обеспеченности</t>
  </si>
  <si>
    <t>000 2 02 15001 05 0000 150</t>
  </si>
  <si>
    <t>Дотации бюджетам муниципальных районов на выравнивание  бюджетной обеспеченности</t>
  </si>
  <si>
    <t>000 2 02 15002 00 0000 150</t>
  </si>
  <si>
    <t>000 2 02 15002 05 0000 150</t>
  </si>
  <si>
    <t>000 2 02 20000 00 0000 150</t>
  </si>
  <si>
    <t>000 2 02 25304 00 0000 150</t>
  </si>
  <si>
    <t>000 2 02 25304 05 0000 150</t>
  </si>
  <si>
    <t>000 2 02 25467 00 0000 150</t>
  </si>
  <si>
    <t>Субсидии бюджетам на обеспечение развития и укрепления материльно-технической базы домов культуры в населенных пунктах с числом жителей до 50 тысяч человек</t>
  </si>
  <si>
    <t>000 2 02 25467 05 0000 150</t>
  </si>
  <si>
    <t>Субсидии бюджетам муниципальных районов на обеспечение развития и укрепления материльно-технической базы домов культуры в населенных пунктах с числом жителей до 50 тысяч человек</t>
  </si>
  <si>
    <t>000 2 02 25497 00 0000 150</t>
  </si>
  <si>
    <t>000 2 02 25497 05 0000 150</t>
  </si>
  <si>
    <t>Субсидии бюджетам  муниципальных районов на реализацию мероприятий по обеспечению жильем молодых семей</t>
  </si>
  <si>
    <t>000 2 02 25519 00 0000 150</t>
  </si>
  <si>
    <t>Субсидия бюджетам на поддержку отрасли культуры</t>
  </si>
  <si>
    <t>000 2 02 25519 05 0000 150</t>
  </si>
  <si>
    <t>Субсидия бюджетам муниципальных районов на поддержку отрасли культуры</t>
  </si>
  <si>
    <t>000 202 29999 00 0000 150</t>
  </si>
  <si>
    <t xml:space="preserve">Прочие субсидии  </t>
  </si>
  <si>
    <t>000 2 02 29999 05 0000 150</t>
  </si>
  <si>
    <t>000 2 02 30000 00 0000 150</t>
  </si>
  <si>
    <t xml:space="preserve">Субвенции бюджетам бюджетной системы Российской Федерации </t>
  </si>
  <si>
    <t>000 2 02 30024 00 0000 150</t>
  </si>
  <si>
    <t>Субвенция местным бюджетам на выполнение передаваемых полномочий субъекта Российской Федерации</t>
  </si>
  <si>
    <t>000 2 02 30024 05 0000 150</t>
  </si>
  <si>
    <t>Субвенция  бюджетам муниципальных районов на выполнение передаваемых полномочий субъекта Российской Федерации</t>
  </si>
  <si>
    <t>000 2 02 30027 00 0000 150</t>
  </si>
  <si>
    <t>000 2 02 30027 05 0000 150</t>
  </si>
  <si>
    <t>000 2 02 35082 00 0000 150</t>
  </si>
  <si>
    <t>Субвенции бюджетам муниципальных образований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</si>
  <si>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000 2 02 35082 05 0000 150</t>
  </si>
  <si>
    <t>000 2 02 35120 00 0000 150</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</si>
  <si>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</si>
  <si>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000 2 02 35120 05 0000 150</t>
  </si>
  <si>
    <t>000 2 02 35930 00 0000 150</t>
  </si>
  <si>
    <t>Субвенции бюджетам  на  государственную регистрацию актов гражданского состояния</t>
  </si>
  <si>
    <t>000 2 02 35930 05 0000 150</t>
  </si>
  <si>
    <t>Субвенции бюджетам муниципальных районов на  государственную регистрацию актов гражданского состояния</t>
  </si>
  <si>
    <t>000 2 02 39998 00 0000 150</t>
  </si>
  <si>
    <t>000 2 02 39998 05 0000 150</t>
  </si>
  <si>
    <t>Единая субвенция  бюджетам муниципальных районов</t>
  </si>
  <si>
    <t>000 2 02 04000 00 0000 150</t>
  </si>
  <si>
    <t>000 2 02 04014 00 0000 150</t>
  </si>
  <si>
    <t>000 2 02 04014 05 0000 150</t>
  </si>
  <si>
    <t>000 2 02 45303 00 0000 150</t>
  </si>
  <si>
    <t>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t>
  </si>
  <si>
    <t>000 2 02 45303 05 0000 150</t>
  </si>
  <si>
    <t>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t>
  </si>
  <si>
    <t>000 2 02 04999 00 0000 151</t>
  </si>
  <si>
    <t>000 2 02 04999 05 0000 150</t>
  </si>
  <si>
    <t>000 1 01 02080 01 0000 110</t>
  </si>
  <si>
    <t>Доходы от реализации иного имущества, находящегося в оперативном управлении учреждений, находящихся в ведении органов управления муниципальных районов (за исключением имущества муниципальных бюджетных и автономных учреждений),  в части реализации основных средств по указанному имуществу</t>
  </si>
  <si>
    <t>33,7</t>
  </si>
  <si>
    <t>139,2</t>
  </si>
  <si>
    <t>137,0</t>
  </si>
  <si>
    <t>5,0</t>
  </si>
  <si>
    <t>40,6</t>
  </si>
  <si>
    <t>4,1</t>
  </si>
  <si>
    <t>199,0</t>
  </si>
  <si>
    <t>372,3</t>
  </si>
  <si>
    <t>76,3</t>
  </si>
  <si>
    <t>29,9</t>
  </si>
  <si>
    <t>6,6</t>
  </si>
  <si>
    <t>000 1 16 01103 01 0000 140</t>
  </si>
  <si>
    <t>000 1 16 01113 01 0000 140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</si>
  <si>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</si>
  <si>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t>
  </si>
  <si>
    <t>14,4</t>
  </si>
  <si>
    <t>000 2 02 45454 05 0000 150</t>
  </si>
  <si>
    <t>Межбюджетные трансферты, передаваемые бюджетам мна создание модельных муниципальных библиотек</t>
  </si>
  <si>
    <t>000 2 02 45454 00 0000 150</t>
  </si>
  <si>
    <t>000 2 02 35469 00 0000 150</t>
  </si>
  <si>
    <t>000 2 02 35469 05 0000 150</t>
  </si>
  <si>
    <t>Субвенции бюджетам  на проведение Всеросийской переписи населения 2020 года</t>
  </si>
  <si>
    <t>Субвенции бюджетам муниципальных районов   на проведение Всеросийской переписи населения 2020 года</t>
  </si>
  <si>
    <t>000 2 02 25097 05 0000 150</t>
  </si>
  <si>
    <t>Субсидии бюджетам муниципальных районов на создание в общеобразовательных организациях, расположенных в сельской местности и малых городах, условий для занятия физической культурой и спортом</t>
  </si>
  <si>
    <t>000 2 02 25097 00 0000 150</t>
  </si>
  <si>
    <t>Субсидии бюджетам  на создание в общеобразовательных организациях, расположенных в сельской местности и малых городах, условий для занятия физической культурой и спортом</t>
  </si>
  <si>
    <r>
      <t xml:space="preserve">от </t>
    </r>
    <r>
      <rPr>
        <u val="singleAccounting"/>
        <sz val="10"/>
        <rFont val="Times New Roman"/>
        <family val="1"/>
        <charset val="204"/>
      </rPr>
      <t xml:space="preserve"> "____"____________ 2022 г. № ____</t>
    </r>
  </si>
  <si>
    <t>Налог на доходы физических лиц в части суммы налога, превышающей 650 000 рублей, относящийся к части налоговой базы, превышающей 5 000 000 рублей (за исключением налога на доходы физических лиц с суммы прибыли контролируемой иностранной компании, в том числе фиксированной прибыли контролируемой иностранной компании)</t>
  </si>
  <si>
    <t>Налог, взимаемый в  связи с применением упрощенной системы налогообложения зачисляемые в бюджеты муниципальных районов</t>
  </si>
  <si>
    <t>Налог, взимаемый в в связи с применением патентной  системы налогообложения, зачисляемые в бюджеты муниципальных районов</t>
  </si>
  <si>
    <t>Межбюджетные трансферты, передаваемые бюджетам муниципальных районов, на создание модельных муниципальных библиотек</t>
  </si>
  <si>
    <t>Невыясненные поступления</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</si>
  <si>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</si>
  <si>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в виде фиксированных авансовых латежей с доходов, полученных физическими лицами, являющимися иностранными гражданами, осуществляющими трудовую деятельность по найму у физических лиц на основании патента в соответствии со статьей 227 Налогового кодекса Российской Федерации</t>
  </si>
  <si>
    <t>Приложение 2</t>
  </si>
  <si>
    <t xml:space="preserve"> Лямбирского муниципального района </t>
  </si>
  <si>
    <t>Наименование</t>
  </si>
  <si>
    <t>Рз</t>
  </si>
  <si>
    <t>ПР</t>
  </si>
  <si>
    <t>ВСЕГО</t>
  </si>
  <si>
    <t>Общегосударственные вопросы</t>
  </si>
  <si>
    <t>01</t>
  </si>
  <si>
    <t>Функционирование высшего должностного лица субъекта Российской Федерации и муниципального образования</t>
  </si>
  <si>
    <t>02</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</si>
  <si>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</si>
  <si>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04</t>
  </si>
  <si>
    <t>Судебная система</t>
  </si>
  <si>
    <t>05</t>
  </si>
  <si>
    <t>Обеспечение деятельности финансовых, налоговых и таможенных органов и органов финансового (финансово-бюджетного) надзора</t>
  </si>
  <si>
    <t>06</t>
  </si>
  <si>
    <t>Обеспечение проведения выборов и референдумов</t>
  </si>
  <si>
    <t>07</t>
  </si>
  <si>
    <t>Другие общегосударственные вопросы</t>
  </si>
  <si>
    <t>13</t>
  </si>
  <si>
    <t>Национальная безопасность и правоохранительная деятельность</t>
  </si>
  <si>
    <t>03</t>
  </si>
  <si>
    <t>Органы юстиции</t>
  </si>
  <si>
    <t>Национальная экономика</t>
  </si>
  <si>
    <t>Сельское хозяйство и рыболовство</t>
  </si>
  <si>
    <t>Дорожное хозяйство (дорожные фонды)</t>
  </si>
  <si>
    <t>09</t>
  </si>
  <si>
    <t>12</t>
  </si>
  <si>
    <t>Жилищно-коммунальное хозяйство</t>
  </si>
  <si>
    <t>Жилищное хозяйство</t>
  </si>
  <si>
    <t>Коммунальное хозяйство</t>
  </si>
  <si>
    <t>Благоустройство</t>
  </si>
  <si>
    <t>Образование</t>
  </si>
  <si>
    <t>Дошкольное образование</t>
  </si>
  <si>
    <t xml:space="preserve">Общее образование </t>
  </si>
  <si>
    <t>Дополнительное образование детей</t>
  </si>
  <si>
    <t xml:space="preserve">Молодежная политика </t>
  </si>
  <si>
    <t>Другие вопросы в области образования</t>
  </si>
  <si>
    <t xml:space="preserve">Культура,  кинематография </t>
  </si>
  <si>
    <t>08</t>
  </si>
  <si>
    <t>Культура</t>
  </si>
  <si>
    <t>Другие вопросы в области культуры, кинематографии</t>
  </si>
  <si>
    <t>Социальная политика</t>
  </si>
  <si>
    <t>10</t>
  </si>
  <si>
    <t>Социальное обеспечение населения</t>
  </si>
  <si>
    <t>Охрана семьи и детства</t>
  </si>
  <si>
    <t>Физическая культура и спорт</t>
  </si>
  <si>
    <t>11</t>
  </si>
  <si>
    <t xml:space="preserve">Физическая культура </t>
  </si>
  <si>
    <t>Средства массовой информации</t>
  </si>
  <si>
    <t>Периодическая печать и издательства</t>
  </si>
  <si>
    <t>Обслуживание государственного  (муниципального) долга</t>
  </si>
  <si>
    <t>Обслуживание  государственного  (муниципального) внутреннего долга</t>
  </si>
  <si>
    <t xml:space="preserve">Межбюджетные трансферты общего характера бюджетам бюджетной системы Российской Федерации </t>
  </si>
  <si>
    <t xml:space="preserve">Дотации на выравнивание бюджетной обеспеченности субъектов Российской Федерации и муниципальных образований </t>
  </si>
  <si>
    <t>14</t>
  </si>
  <si>
    <t>Прочие межбюджетные трансферты общего характера</t>
  </si>
  <si>
    <t>Приложение 4</t>
  </si>
  <si>
    <t>к решению Совета депутатов</t>
  </si>
  <si>
    <t>(тыс. рублей)</t>
  </si>
  <si>
    <t>Код</t>
  </si>
  <si>
    <t>Наименование кода поступлений в бюджет, группы, подгруппы, статьи, подстатьи, элемента, подвида, аналитической группы вида источников финансирования дефицитов бюджетов</t>
  </si>
  <si>
    <t>1</t>
  </si>
  <si>
    <t>2</t>
  </si>
  <si>
    <t>000 01 00 00 00 00 0000 000</t>
  </si>
  <si>
    <t>Источники внутреннего финансирования дефицита бюджетов</t>
  </si>
  <si>
    <t>000 01 02 00 00 00 0000 000</t>
  </si>
  <si>
    <t>000 01 02 00 00 00 0000 700</t>
  </si>
  <si>
    <t>Получение кредитов от кредитных организаций в валюте Российской Федерации</t>
  </si>
  <si>
    <t>000 01 02 00 00 05 0000 710</t>
  </si>
  <si>
    <t>Получение кредитов от кредитных организаций бюджетами муниципальных районов в валюте Российской Федерации</t>
  </si>
  <si>
    <t>000 01 03 00 00 00 0000 000</t>
  </si>
  <si>
    <t>Бюджетные кредиты от других бюджетов бюджетной системы Российской Федерации</t>
  </si>
  <si>
    <t>000 01 03 01 00 00 0000 800</t>
  </si>
  <si>
    <t>Погашение бюджетных кредитов от других бюджетов бюджетной системы Российской Федерации в валюте Российской Федерации</t>
  </si>
  <si>
    <t>000 01 03 01 00 05 0000 800</t>
  </si>
  <si>
    <t>Погашение  кредитов от других бюджетов бюджетной системы Российской Федерации бюджетами муниципальных районов в валюте Российской Федерации</t>
  </si>
  <si>
    <t>000 01 03 01 00 05 2600 810</t>
  </si>
  <si>
    <t>Погашение  кредитов от других бюджетов бюджетной системы Российской Федерации бюджетами муниципальных районов в валюте Российской Федерации, предоставленных для покрытия временных кассовых разрывов, возникающих при исполнении бюджетов муниципальных районов Российской Федерации</t>
  </si>
  <si>
    <t>Изменение остатков средств на счетах по учету средств бюджета</t>
  </si>
  <si>
    <t>000 01 05 00 00 00 0000 500</t>
  </si>
  <si>
    <t>Увеличение остатков средств бюджетов</t>
  </si>
  <si>
    <t>000 01 05 02 00 00 0000 500</t>
  </si>
  <si>
    <t>Увеличение прочих остатков  средств бюджетов</t>
  </si>
  <si>
    <t>000 01 05 02 01 00 0000 510</t>
  </si>
  <si>
    <t>Увеличение прочих остатков денежных средств бюджетов</t>
  </si>
  <si>
    <t>000 01 05 02 01 05 0000 510</t>
  </si>
  <si>
    <t>Увеличение прочих остатков денежных средств бюджетов муниципальных районов</t>
  </si>
  <si>
    <t>000 01 05 00 00 00 0000 600</t>
  </si>
  <si>
    <t>Уменьшение остатков средств бюджетов</t>
  </si>
  <si>
    <t>000 01 05 02 00 00 0000 600</t>
  </si>
  <si>
    <t>Уменьшение прочих остатков средств бюджетов</t>
  </si>
  <si>
    <t>000 01 05 02 01 00 0000 610</t>
  </si>
  <si>
    <t>Уменьшение прочих остатков денежных средств бюджетов</t>
  </si>
  <si>
    <t>000 01 05 02 01 05 0000 610</t>
  </si>
  <si>
    <t>Уменьшение прочих остатков денежных  бюджетов муниципальных районов</t>
  </si>
  <si>
    <t>000 01 06 05 00 00 0000 000</t>
  </si>
  <si>
    <t>000 01 06 05 00 00 0000 600</t>
  </si>
  <si>
    <t>000 01 06 05 02 00 0000 640</t>
  </si>
  <si>
    <t>Возврат бюджетных кредитов, предоставленных другим бюджетам бюджетной системы Российской Федерации  в валюте Российской Федерации</t>
  </si>
  <si>
    <t>000 01 06 05 02 05 2600 640</t>
  </si>
  <si>
    <t>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для покрытия временных кассовых разрывов</t>
  </si>
  <si>
    <t>Итого источников внутреннего финансирования дефицита бюджета Лямбирского муниципального района</t>
  </si>
  <si>
    <t>Привлечение  средств</t>
  </si>
  <si>
    <r>
      <t xml:space="preserve">от </t>
    </r>
    <r>
      <rPr>
        <u val="singleAccounting"/>
        <sz val="10"/>
        <rFont val="Times New Roman"/>
        <family val="1"/>
        <charset val="204"/>
      </rPr>
      <t xml:space="preserve"> "____ "______________ 2022 г. № _____</t>
    </r>
  </si>
  <si>
    <t>Адм</t>
  </si>
  <si>
    <t>ПРз</t>
  </si>
  <si>
    <t>ЦСР</t>
  </si>
  <si>
    <t>ВР</t>
  </si>
  <si>
    <t>Lev</t>
  </si>
  <si>
    <t>Администрация Лямбирского муниципального района Республики Мордовия</t>
  </si>
  <si>
    <t>900</t>
  </si>
  <si>
    <t>Обеспечение деятельности Администрации Лямбирского муниципального района Республики Мордовия</t>
  </si>
  <si>
    <t>0</t>
  </si>
  <si>
    <t>00</t>
  </si>
  <si>
    <t xml:space="preserve">Расходы на выплаты по оплате труда высшего должностного лица </t>
  </si>
  <si>
    <t>41150</t>
  </si>
  <si>
    <t>120</t>
  </si>
  <si>
    <t>100</t>
  </si>
  <si>
    <t xml:space="preserve">Расходы на обеспечение функций органов местного самоуправления </t>
  </si>
  <si>
    <t>41120</t>
  </si>
  <si>
    <t>Муниципальная программа  "Развитие образования в Лямбирском муниципальном районе на 2016-2025 годы"</t>
  </si>
  <si>
    <t>Основное мероприятие "Создание условий, обеспечивающих успешную социализацию детей, оставшихся без попечения родителей, находящихся в трудной жизненной ситуации"</t>
  </si>
  <si>
    <t>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 проживающих на территории Республики Мордовия</t>
  </si>
  <si>
    <t>77550</t>
  </si>
  <si>
    <t>240</t>
  </si>
  <si>
    <t>Муниципальная программа Лямбирского муниципального района  "Развитие жилищного строительства в  Лямбирском муниципальном районе  на 2017-2025 годы"</t>
  </si>
  <si>
    <t xml:space="preserve">Подпрограмма  "Развитие жилищно-коммунальной сферы и повышение качества предоставляемых услуг на территории Лямбирского муниципального района на 2017-2025 годы" </t>
  </si>
  <si>
    <t>Основное мероприятие "Создание специализированного жилищного фонда, предоставление жилых помещений детям-сиротам"</t>
  </si>
  <si>
    <t>Осуществление государственных полномочий Республики Мордовия по обеспечению  детей-сирот и детей, оставшихся без попечения родителей, лиц из числа детей-сирот и детей, оставшихся без попечения родителей, жилыми помещениями специализированного жилищного фонда</t>
  </si>
  <si>
    <t>Z0820</t>
  </si>
  <si>
    <t>Основное мероприятие "Реализация государственных полномочий по ведению учета граждан, нуждающихся в улучшении жилищных условий, которые в соответствии с действующим законодательством имеют право на государственную поддержку в строительстве и приобретении жилья"</t>
  </si>
  <si>
    <t>Осуществление  государственных полномочий Республики Мордовия по ведению учета в качестве нуждающихся  в  жилых помещениях граждан, которые в соответствии с  законодательством Республики Мордовия имеют право на государственную поддержку в строительстве или приобретении жилья</t>
  </si>
  <si>
    <t>77540</t>
  </si>
  <si>
    <t>Муниципальная  программа Лямбирского муниципального района "Развитие  культуры и туризма"</t>
  </si>
  <si>
    <t>Подпрограмма "Архивная служба Лямбирского муниципального района Республики Мордовия"</t>
  </si>
  <si>
    <t>Основное мероприятие "Обеспечение функций архивной службы Лямбирского муниципального района Республики Мордовия"</t>
  </si>
  <si>
    <t>Осуществление государственных полномочий Республики Мордовия по хранению, комплектованию, учету и использованию архивных документов, находящихся в собственности Республики Мордовия  и хранящихся в муниципальных архивах</t>
  </si>
  <si>
    <t>77510</t>
  </si>
  <si>
    <t>17</t>
  </si>
  <si>
    <t>Подпрограмма "Повышение эффективности межбюджетных отношений"</t>
  </si>
  <si>
    <t>Основное мероприятие "Софинансирование расходных обязательств, возникающих при выполнении полномочий органов местного самоуправления по вопросам местного значения"</t>
  </si>
  <si>
    <t>Муниципальная программа "Цифровая трансформация Лямбирского муниципального района Республики Мордовия на 2020- 2024 годы"</t>
  </si>
  <si>
    <t>18</t>
  </si>
  <si>
    <t>Подпрограмма "Информационная инфраструктура"</t>
  </si>
  <si>
    <t>Основное мероприятие "Обеспечение подключения органов местного самоуправления Республики Мордовия к инфраструктуре российского государственного сегмента сети "Интернет" (сеть RSNet )"</t>
  </si>
  <si>
    <t>42070</t>
  </si>
  <si>
    <t>Основное мероприятие "Обеспечение функционирования единой телекоммуникационной сети органов государственной власти Республики Мордовия на базе скоростной информационной магистрали органов  государствееной власти и Администрации Лямбирского муниципального района  (ВКС)"</t>
  </si>
  <si>
    <t>Основное мероприятие "Функционирование Интернет-сайта и технической поддержки  органов местного самоуправления Лямбирского муниципального района "</t>
  </si>
  <si>
    <t>Подпрограмма "Цифровое муниципальное управление"</t>
  </si>
  <si>
    <t>Основное мероприятие "Цифровая трансформация муниципальных услуг и сервисов"</t>
  </si>
  <si>
    <t>Подпрограмма "Информационная безопасность"</t>
  </si>
  <si>
    <t>Основное мероприятие "Обеспечение информационной безопасности, критической информационной инфраструктуры органов местного самоуправления. Аттестация объектов информатизации на соответствие требованиям по защите информации"</t>
  </si>
  <si>
    <t>Муниципальная программа "Обеспечение общественного порядка и противодействие преступности в Лямбирском муниципальном районе на 2017-2024 годы"</t>
  </si>
  <si>
    <t>19</t>
  </si>
  <si>
    <t>Основное мероприятие "Профилактика административных правонарушений"</t>
  </si>
  <si>
    <t>Осуществление государственных полномочий Республики Мордовия по определению перечня должностных лиц, уполномоченных составлять протоколы об административных правонарушениях, предусмотренных Законом Республики Мордовия от 15 июня 2015 года №38-З "Об административной ответственности на территории Республики Мордовия"</t>
  </si>
  <si>
    <t>77150</t>
  </si>
  <si>
    <t>Основное мероприятие "Профилактика безнадзорности и правонарушений несовершеннолетних"</t>
  </si>
  <si>
    <t>Осуществление государственных полномочий Республики Мордовия по профилактике безнадзорности и правонарушений несовершеннолетних, защите прав и законных интересов детей и подростков, предусмотренных Законом Республики Мордовия от 30 марта 2005 года №26-З "Об организации деятельности комиссий по делам несовершеннолетних и защите их прав в Республике Мордовия"</t>
  </si>
  <si>
    <t>65</t>
  </si>
  <si>
    <t xml:space="preserve">Расходы на выплаты по оплате труда работников органов местного самоуправления </t>
  </si>
  <si>
    <t>41110</t>
  </si>
  <si>
    <t>Стимулирование применения на территориях муниципальных образований специального налогового режима "Налог на профессиональный доход"</t>
  </si>
  <si>
    <t>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t>
  </si>
  <si>
    <t>89</t>
  </si>
  <si>
    <t>Осуществление  государственных полномочий Республики Мордовия по квотированию рабочих мест для трудоустройства граждан, особо нуждающихся в социальной защите</t>
  </si>
  <si>
    <t>77560</t>
  </si>
  <si>
    <t>Осуществление государственных полномочий Российской Федерации по составлению (изменению) списков кандидатов в присяжные заседатели федеральных судов общей юрисдикции в Российской Федерации</t>
  </si>
  <si>
    <t>51200</t>
  </si>
  <si>
    <t>Проведение выборов депутатов Лямбирского муниципального района Республики Мордовия</t>
  </si>
  <si>
    <t>41130</t>
  </si>
  <si>
    <t>880</t>
  </si>
  <si>
    <t>200</t>
  </si>
  <si>
    <t>41180</t>
  </si>
  <si>
    <t>870</t>
  </si>
  <si>
    <t>61030</t>
  </si>
  <si>
    <t>110</t>
  </si>
  <si>
    <t>850</t>
  </si>
  <si>
    <t>Муниципальная программа "Развития сельского хозяйства и регулирования рынков сельскохозяйственной продукции, сырья и продовольствия в  Лямбирском муниципальном районе на 2013-2025 годы"</t>
  </si>
  <si>
    <t>Подпрограмма «Поддержка и развитие кадрового потенциала агропромышленного комплекса"</t>
  </si>
  <si>
    <t>Основное мероприятие "Стимулирование обучения и закрепления молодых специалистов в сельскохозяйственном производстве"</t>
  </si>
  <si>
    <t>8</t>
  </si>
  <si>
    <t>41210</t>
  </si>
  <si>
    <t>Муниципальная  программа Лямбирского муниципального района Республики Мордовия "Энергосбережение и повышение энергетической эффективности на территории Лямбирского муниципального района"на 2016-2024 годы"</t>
  </si>
  <si>
    <t>Основное мероприятие "Пропаганда энергосбережения через средства массовой информации"</t>
  </si>
  <si>
    <t>Основное мероприятие "Приобретение энергосберегающих ламп"</t>
  </si>
  <si>
    <t>61020</t>
  </si>
  <si>
    <t>Муниципальная программа  "Цифровая трансформация Лямбирского муниципального района Республики Мордовия на 2020 - 2024 годы"</t>
  </si>
  <si>
    <t>Основное мероприятие "Развитие локально вычислительной сети в Администрации Лямбирского муниципального района (оснащение сервером, рабочими станциями, оргтехникой, системным и прикладным обеспечением, средствами автоматизации), Развитие программно-аппаратного обеспечения участников муниципальной программы (обеспечение переферийным оборудованием, сканер, копировальный аппарат, принтер, МФУ, ИБП, устройства хранения информации, оборудование для обслуживания ЛВС, компьютерного и офисного оборудования)"</t>
  </si>
  <si>
    <t>Основное мероприятие "Профилактика правонарушений в общественных местах и на улицах"</t>
  </si>
  <si>
    <t>42300</t>
  </si>
  <si>
    <t>Муниципальная программа "Гармонизация межнациональных и межконфессионных отношений в Лямбирском муниципальном районе Республики Мордовия" на 2015-2025 годы</t>
  </si>
  <si>
    <t>24</t>
  </si>
  <si>
    <t>Основное мероприятие "Реализация комплексной информационной кампании и создание информационных ресурсов, направленных на укрепление гражданского патриотизма и российской гражданской идентичности"</t>
  </si>
  <si>
    <t>Основное мероприятие "Оказание поддержки общественным инициативам, направленным на укрепление гражданского единства, гармонизацию межнациональных отношений и этнокультурное развитие народов, проживающих на территории Лямбирского муниципального района Республики Мордовия"</t>
  </si>
  <si>
    <t>Муниципальная программа "Управление муниципальным имуществом и земельными ресурсами в Лямбирском муниципальном районе Республики Мордовия на 2017-2024 годы"</t>
  </si>
  <si>
    <t>35</t>
  </si>
  <si>
    <t>Основное мероприятие "Управление муниципальным имуществом"</t>
  </si>
  <si>
    <t xml:space="preserve">Оценка недвижимости, признание прав и регулирование отношений по муниципальной собственности </t>
  </si>
  <si>
    <t>42200</t>
  </si>
  <si>
    <t>Основное мероприятие "Управление земельными ресурсами"</t>
  </si>
  <si>
    <t xml:space="preserve">Исполнение судебных актов, предусматривающих обращение взыскания на средства бюджета Лямбирского муниципального района Республики Мордовия </t>
  </si>
  <si>
    <t>41220</t>
  </si>
  <si>
    <t xml:space="preserve">Исполнение судебных актов </t>
  </si>
  <si>
    <t>Осуществлениегосударственных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t>
  </si>
  <si>
    <t>59303</t>
  </si>
  <si>
    <t>Защита населения и территории от чрезвычайных ситуаций природного и техногенного характера, пожарная безопасность</t>
  </si>
  <si>
    <t>Выполнение работ на гидротехнических сооружениях по пропуску весеннего паводка</t>
  </si>
  <si>
    <t>80190</t>
  </si>
  <si>
    <t>Муниципальная  программа "Развития сельского хозяйства и регулирования рынков сельскохозяйственной продукции, сырья и продовольствия в Лямбирском муниципальном районе на 2013-2025 годы"</t>
  </si>
  <si>
    <t>360</t>
  </si>
  <si>
    <t>330</t>
  </si>
  <si>
    <t>77160</t>
  </si>
  <si>
    <t>300</t>
  </si>
  <si>
    <t>77190</t>
  </si>
  <si>
    <t>77200</t>
  </si>
  <si>
    <t>Муниципальная программа Лямбирского муниципального района "Комплексное развитие сельских территорий"</t>
  </si>
  <si>
    <t>400</t>
  </si>
  <si>
    <t>410</t>
  </si>
  <si>
    <t>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t>
  </si>
  <si>
    <t>77220</t>
  </si>
  <si>
    <t>15</t>
  </si>
  <si>
    <t>Муниципальная программа "Развитие автомобильных дорог в Лямбирском муниципальном  районе Республики Мордовия на 2016-2024 годы"</t>
  </si>
  <si>
    <t>Основное мероприятие "Сохранение протяженности соответствующих нормативным требованиям автомобильных дорог за счет ремонта и капитального ремонта, строительства и реконструкции автомобильных дорог и искусственных сооружений на них с увеличением пропускной способности автомобильных дорог, улучшением условий движения автотранспорта, ремонта дворовых территорий"</t>
  </si>
  <si>
    <t>42330</t>
  </si>
  <si>
    <t>Капитальные вложения в объекты  государственной (муниципальной) собственности</t>
  </si>
  <si>
    <t>L390F</t>
  </si>
  <si>
    <t>S6260</t>
  </si>
  <si>
    <t xml:space="preserve">Жилищное хозяйство </t>
  </si>
  <si>
    <t>Основное мероприятие "Оплата взносов на капитальный ремонт"</t>
  </si>
  <si>
    <t>42360</t>
  </si>
  <si>
    <t>Региональный проект "Чистая вода"</t>
  </si>
  <si>
    <t>22</t>
  </si>
  <si>
    <t>Подпрограмма "Создание условий для обеспечения доступным и комфортным жильем сельского населения"</t>
  </si>
  <si>
    <t>Основное мероприятие "Улучшение жилищных условий граждан, проживающих на сельских территориях"</t>
  </si>
  <si>
    <t>Основное мероприятие "Приобретение оборудования и материалов для системы  водоснабжения Лямбирского района"</t>
  </si>
  <si>
    <t xml:space="preserve">Текущий и капитальный ремонт объектов теплоснабжения, водоснабжения и водоотведения, находящихся в муниципальной собственности </t>
  </si>
  <si>
    <t>S6230</t>
  </si>
  <si>
    <t>F5</t>
  </si>
  <si>
    <t>Проектно - изыскательные работы</t>
  </si>
  <si>
    <t>42570</t>
  </si>
  <si>
    <t>Основное мероприятие "Развитие дошкольного образования"</t>
  </si>
  <si>
    <t>Ежегодная премия для поощрения лучших педагогических работников  дошкольных образовательных организаций</t>
  </si>
  <si>
    <t>02020</t>
  </si>
  <si>
    <t>Общее образование</t>
  </si>
  <si>
    <t>Основное мероприятие "Развитие общего образования"</t>
  </si>
  <si>
    <t>Основное мероприятие "Муниципальная поддержка лучших творческих педагогических работников образовательных учреждений и способной и талантливой молодежи"</t>
  </si>
  <si>
    <t>02010</t>
  </si>
  <si>
    <t>Профессиональная подготовка, переподготовка и повышение квалификации</t>
  </si>
  <si>
    <t>42220</t>
  </si>
  <si>
    <t>350</t>
  </si>
  <si>
    <t xml:space="preserve">Культура, кинематография </t>
  </si>
  <si>
    <t>Подпрограмма  "Организация досуга населения"</t>
  </si>
  <si>
    <t>Основное мероприятие "Развитие исполнительных искусств"</t>
  </si>
  <si>
    <t>Доплаты к пенсиям муниципальных служащих Республики Мордовия</t>
  </si>
  <si>
    <t>03010</t>
  </si>
  <si>
    <t xml:space="preserve">Подпрограмма "Обеспечение жильем молодых семей"  на 2018 - 2025 годы </t>
  </si>
  <si>
    <t>Основное мероприятие "Предоставление молодым семьям социальных выплат на приобретение жилья или строительство жилого дома"</t>
  </si>
  <si>
    <t>Предоставление молодым семьям социальных выплат на строительство или приобретение жилья</t>
  </si>
  <si>
    <t>L4970</t>
  </si>
  <si>
    <t>320</t>
  </si>
  <si>
    <t>Улучшение жилищных условий граждан, проживающих на сельских территориях</t>
  </si>
  <si>
    <t>02040</t>
  </si>
  <si>
    <t>77180</t>
  </si>
  <si>
    <t>310</t>
  </si>
  <si>
    <t>Основное мероприятие "Единовременные денежные выплаты на капитальный ремонт жилых помещений, единственными собственниками которых являются дети- сироты и дети, оставшиеся без попечения родителей"</t>
  </si>
  <si>
    <t>Осуществление государственных полномочий Республики Мордовия по назначению и предоставлению единовременной денежной выплаты на капитальный ремонт жилых помещений, единственными собственниками которых являются дети-сироты и дети, оставшиеся без попечения родителей, а также лица из числа детей-сирот и детей, оставшихся без попечения родителей</t>
  </si>
  <si>
    <t>77110</t>
  </si>
  <si>
    <t>R0820</t>
  </si>
  <si>
    <t>91010</t>
  </si>
  <si>
    <t>Финансовое управление Администрации Лямбирского муниципального района Республики Мордовия</t>
  </si>
  <si>
    <t>901</t>
  </si>
  <si>
    <t xml:space="preserve">Муниципальная программа повышения эффективности управления муниципальными финансами в Лямбирском муниципальном районе Республики Мордовия </t>
  </si>
  <si>
    <t xml:space="preserve">Подпрограмма "Эффективное использование бюджетного потенциала" </t>
  </si>
  <si>
    <t>Основное мероприятие "Совершенствование бюджетного процесса в Лямбирском муниципальном районе, процедуры формирования и исполнения бюджета Лямбирского муниципального района"</t>
  </si>
  <si>
    <t>Основное мероприятие «Осуществление полномочий сельских поселений Лямбирского муниципального района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</si>
  <si>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Осуществление полномочий по составлению и рассмотрению проекта бюджета поселения,  утверждению и  исполнению бюджета поселения, осуществлению контроля за его исполнением, составлению и утверждению отчета об исполнении бюджета  поселения</t>
  </si>
  <si>
    <t>44501</t>
  </si>
  <si>
    <t xml:space="preserve">Учреждения по защите населения и территории от чрезвычайных ситуаций природного и техногенного характера, гражданской обороне </t>
  </si>
  <si>
    <t>61040</t>
  </si>
  <si>
    <t>Дорожное хозяйство (дорожные  фонды)</t>
  </si>
  <si>
    <t>Основное мероприятие " Обеспечение сохранности автомобильных дорог, искусственных сооружений на них на уровне, соответствующем категории дороги"</t>
  </si>
  <si>
    <t>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</si>
  <si>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44102</t>
  </si>
  <si>
    <t>Иные  межбюджетные трансферты</t>
  </si>
  <si>
    <t>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 организации строительства и содержания муниципального жилищного фонда, созданию условий для жилищного строительства, осуществлению муниципального жилищного контроля, а также иных полномочий органов местного самоуправления в соответствии с жилищным законодательством</t>
  </si>
  <si>
    <t>Иные межбюджетные трансферты на осуществление полномочий по организации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</si>
  <si>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500</t>
  </si>
  <si>
    <t>44101</t>
  </si>
  <si>
    <t xml:space="preserve">Прочие мероприятия по благоустройству </t>
  </si>
  <si>
    <t>Иные межбюджетные трансферты на осуществление полномочий по сохранению, использованию и популяризации объектов культурного наследия (памятников истории и культуры), находящихся в собственности поселения, охране объектов культурного наследия (памятников истории и культуры) местного (муниципального) значения, расположенных на территории поселения</t>
  </si>
  <si>
    <t>44104</t>
  </si>
  <si>
    <t>Иные межбюджетные трансферты на осуществление полномочий по участию в организации деятельности по накоплению (в том числе раздельному накоплению) и транспортированию твердых коммунальных отходов</t>
  </si>
  <si>
    <t>44106</t>
  </si>
  <si>
    <t xml:space="preserve">Подпрограмма "Управление муниципальным долгом Лямбирского муниципального района" </t>
  </si>
  <si>
    <t>Основное мероприятие "Обеспечение своевременности исполнения долговых обязательств Лямбирского муниципального района"</t>
  </si>
  <si>
    <t xml:space="preserve">Процентные платежи по муниципальному долгу </t>
  </si>
  <si>
    <t>700</t>
  </si>
  <si>
    <t>730</t>
  </si>
  <si>
    <t>Основное мероприятие "Выравнивание бюджетной обеспеченности сельских поселений Лямбирского муниципального района"</t>
  </si>
  <si>
    <t xml:space="preserve">Межбюджетные трансферты </t>
  </si>
  <si>
    <t>Дотации  на выравнивание бюджетной обеспеченности  поселений</t>
  </si>
  <si>
    <t>44010</t>
  </si>
  <si>
    <t xml:space="preserve">Дотации  </t>
  </si>
  <si>
    <t>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t>
  </si>
  <si>
    <t>Управление по социальной работе Администрации Лямбирского муниципального района Республики Мордовия</t>
  </si>
  <si>
    <t>902</t>
  </si>
  <si>
    <t>Обеспечение деятельности Администрации  Лямбирского муниципального района Республики Мордовия</t>
  </si>
  <si>
    <t>61230</t>
  </si>
  <si>
    <t>Защита населения и территории от чрезвычайных ситуаций природного  и техногенного характера, пожарная безопасность</t>
  </si>
  <si>
    <t>Муниципальная программа Лямбирского муниципального района  Республики Мордовия "Развитие Единой дежурно-диспетчерской службы Лямбирского муниципального района Республики Мордовия на 2016-2024 гг."</t>
  </si>
  <si>
    <t>Основное мероприятие "Основная деятельность ЕДДС Лямбирского муниципального района Республики Мордовия"</t>
  </si>
  <si>
    <t>61100</t>
  </si>
  <si>
    <t>610</t>
  </si>
  <si>
    <t>612</t>
  </si>
  <si>
    <t>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</si>
  <si>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77090</t>
  </si>
  <si>
    <t>Разработка проектно-сметной документации, капитальный ремонт, благоустройство прилегающей территории и приобретение оборудования для муниципальных образовательных организаций, реализующих образовательную программу дошкольного образования</t>
  </si>
  <si>
    <t>S6070</t>
  </si>
  <si>
    <t>Муниципальная программа "Обеспечение общественного порядка и противодействие преступности в Лямбирском муниципальном районе на 2017-2020 годы"</t>
  </si>
  <si>
    <t>Основное мероприятие "Совершенствование деятельности субъектов системы профилактики, участие в развитие АПК "Безопасный район"</t>
  </si>
  <si>
    <t xml:space="preserve">Мероприятия по укреплению общественного порядка и обеспечению общественной безопасности </t>
  </si>
  <si>
    <t>Муниципальная  программа "Развитие образования в Лямбирском муниципальном районе на 2016-2020 годы"</t>
  </si>
  <si>
    <t>Основное мероприятие "Реализация моделей получения качественного дошкольного, общего и дополнительного образования детьми-инвалидами и лицами с ограниченными возможностями здоровья"</t>
  </si>
  <si>
    <t>Создание в дошкольных образовательных, общеобразовательных организациях, организациях дополнительного образования детей (в том числе в организациях, осуществляющих образовательную деятельность по адаптированным основным общеобразовательным программам) условий для получения детьми-инвалидами качественного образования</t>
  </si>
  <si>
    <t>L0272</t>
  </si>
  <si>
    <t>61090</t>
  </si>
  <si>
    <t>Ремонт системы отопления, системы ХВС, канализации МБДОУ "Лямбирский детский сад №3"</t>
  </si>
  <si>
    <t>53030</t>
  </si>
  <si>
    <t>600</t>
  </si>
  <si>
    <t>S6050</t>
  </si>
  <si>
    <t>77070</t>
  </si>
  <si>
    <t>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t>
  </si>
  <si>
    <t>77080</t>
  </si>
  <si>
    <t>Региональный проект "Успех каждого ребенка"</t>
  </si>
  <si>
    <t>E2</t>
  </si>
  <si>
    <t>Создание в общеобразовательных организациях, расположенных в сельской местности и малых городах, условий для занятий физической культурой и спортом</t>
  </si>
  <si>
    <t>L3040</t>
  </si>
  <si>
    <t>Укрепление материально-технической базы общеобразовательных организаций</t>
  </si>
  <si>
    <t>Основное мероприятие "Развитие дополнительного образования"</t>
  </si>
  <si>
    <t>61080</t>
  </si>
  <si>
    <t>Подпрограмма "Развитие. Творчество"</t>
  </si>
  <si>
    <t>А1</t>
  </si>
  <si>
    <t>Основное мероприятие "Организация отдыха, оздоровления и занятости детей и подростков"</t>
  </si>
  <si>
    <t>Основное мероприятие "Обеспечение деятельности МКУ "Центр информационно-методического обеспечения муниципальных образовательных учреждений Лямбирского муниципального района РМ" и реализация прочих мероприятий в области образования"</t>
  </si>
  <si>
    <t>61120</t>
  </si>
  <si>
    <t>620</t>
  </si>
  <si>
    <t>L4670</t>
  </si>
  <si>
    <t>Региональный проект "Творческие люди"</t>
  </si>
  <si>
    <t>А2</t>
  </si>
  <si>
    <t>Государственная поддержка лучших работников сельских учреждений культуры</t>
  </si>
  <si>
    <t>Подпрограмма "Библиотека: районный информационный центр"</t>
  </si>
  <si>
    <t>Основное мероприятие "Развитие библиотечного дела"</t>
  </si>
  <si>
    <t>61160</t>
  </si>
  <si>
    <t>Региональный проект  "Культурная среда"</t>
  </si>
  <si>
    <t>Создание модельных муниципальных библиотек в целях реализации национального проекта "Культура"</t>
  </si>
  <si>
    <t>5454F</t>
  </si>
  <si>
    <t>Государственная поддержка лучших сельских учреждений культуры</t>
  </si>
  <si>
    <t>Основное мероприятие "Совершенствование деятельности субъектов системы профилактики, участие в развитие АПК "Безопасный район""</t>
  </si>
  <si>
    <t>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t>
  </si>
  <si>
    <t>Муниципальная программа "Развитие физической культуры и спорта в  Лямбирском муниципальном районе на 2016-2024 годы"</t>
  </si>
  <si>
    <t>Основное мероприятие "Физическое воспитание и обеспечение организации проведения физкультурных мероприятий и массовых спортивных мероприятий"</t>
  </si>
  <si>
    <t>42040</t>
  </si>
  <si>
    <t>Республики Мордовия</t>
  </si>
  <si>
    <t xml:space="preserve">ДОХОДЫ БЮДЖЕТА ЛЯМБИРСКОГО МУНИЦИПАЛЬНОГО РАЙОНА РЕСПУБЛИКИ МОРДОВИЯ ЗА 2021 ГОД  ПО КОДАМ КЛАССИФИКАЦИИ ДОХОДОВ БЮДЖЕТОВ                                             </t>
  </si>
  <si>
    <t xml:space="preserve"> РАСХОДЫ БЮДЖЕТА ЛЯМБИРСКОГО МУНИЦИПАЛЬНОГО РАЙОНА РЕСПУБЛИКИ МОРДОВИЯ ЗА 2021 ГОД ПО РАЗДЕЛАМ И ПОДРАЗДЕЛАМ  КЛАССИФИКАЦИИ РАСХОДОВ БЮДЖЕТОВ   </t>
  </si>
  <si>
    <t>от " ____" ___________2022 г. №_____</t>
  </si>
  <si>
    <t xml:space="preserve">Лямбирского муниципального района </t>
  </si>
  <si>
    <t>от " ____ "______________ 2022 г. №_____</t>
  </si>
  <si>
    <t>Глава Лямбирского муниципального района Республики Мордовия</t>
  </si>
  <si>
    <t>Аппарат Администрации Лямбирского муниципального района Республики Мордовия</t>
  </si>
  <si>
    <t>Резервный фонд администрации Лямбирского муниципального района Республики Мордовия</t>
  </si>
  <si>
    <t>Осуществление государственных полномочий Республики Мордовия по предоставлению  стипендии студентам, обучающимся по очной форме обучения за счет бюджетных ассигнований федерального бюджета, республиканского бюджета Республики Мордовия по сельскохозяйственным профессиям, специальностям,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 установленной Указом Главы Республики Мордовия от 27 февраля 2015 года №91-УГ "О дополнительных мерах по подготовке и закреплению молодых специалистов в сельскохозяйственном производстве"</t>
  </si>
  <si>
    <t>Осуществление государственных полномочий Республики Мордовия по предоставлению компенсационной выплаты молодым специалистам,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 установленной Указом Главы Республики Мордовия от 27 февраля 2015 года №91-УГ "О дополнительных мерах по подготовке и закреплению молодых специалистов в сельскохозяйственном производстве"</t>
  </si>
  <si>
    <t>Осуществление государственных полномочий Республики Мордовия по предоставлению ежемесячной денежной выплаты молодым специалистам,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 установленной Указом Главы Республики Мордовия от 27 февраля 2015 года №91-УГ "О дополнительных мерах по подготовке и закреплению молодых специалистов в сельскохозяйственном производстве"</t>
  </si>
  <si>
    <t>Организация предоставления бесплатного питания обучающимся с оргиченными возможностями здоровья в муниципальных общеобразовательных организациях, в том числе в случае обучения по медицинским показаниям на дому</t>
  </si>
  <si>
    <t>Субсидии некоммерческим органиизациям, не являющимся муниципальными (государственными) учреждениями, на реализацию проекта по обеспечению персонифициррованного финансированния дополнительного образования</t>
  </si>
  <si>
    <t>Непрограммные расходы главных распорядителей  средств бюджета Лямбирского муниципального района Республики Мордовия</t>
  </si>
  <si>
    <t>Непрограммные расходы в рамках обеспечения деятельности главных распорядителей  средств бюджета Лямбирского муниципального района Республики Мордовия</t>
  </si>
  <si>
    <t>Осуществление государственных полномочий Республики Мордовия по выплате вознаграждения опекунам и попечителям несовершеннолетних граждан, проживающих на территории Республики Мордовия, с которыми органы опеки и попечительства заключили договор о приемной семье; выплате ежемесячного пособия опекуну (попечителю), приемному родителю на содержание ребенка, находящегося под опекой (попечительством), в приемной семье, в Республике Мордовия; выплате ежемесячного денежного пособия лицам из числа детей- сирот и детей, оставшихся без попечения родителей, обучающимся в государственных общеобразовательных организациях Республики Мордовия или в муниципальных общеобразовательных организациях, в период до 1 сентября года окончания обучения в общеобразовательной организации</t>
  </si>
  <si>
    <t>Приложение  3</t>
  </si>
  <si>
    <t>РАСХОДЫ БЮДЖЕТА ЛЯМБИРСКОГО МУНИЦИПАЛЬНОГО РАЙОНА РЕСПУБЛИКИ МОРДОВИЯ ПО ВЕДОМСТВЕННОЙ СТРУКТУРЕ РАСХОДОВ БЮДЖЕТА ЛЯМБИРСКОГО МУНИЦИПАЛЬНОГО РАЙОНА РЕСПУБЛИКИ МОРДОВИЯ ЗА 2021 ГОД</t>
  </si>
  <si>
    <t>ИСТОЧНИКИ ФИНАНСИРОВАНИЯ ДЕФИЦИТА  БЮДЖЕТА ЛЯМБИРСКОГО МУНИЦИПАЛЬНОГО РАЙОНА РЕСПУБЛИКИ МОРДОВИЯ ЗА 2021 ГОД ПО КОДАМ КЛАССИФИКАЦИИ ИСТОЧНИКОВ ФИНАНСИРОВАНИЯ ДЕФИЦИТОВ БЮДЖЕТОВ</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</si>
</sst>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 _₽_-;\-* #,##0.00\ _₽_-;_-* &quot;-&quot;??\ _₽_-;_-@_-"/>
    <numFmt numFmtId="165" formatCode="dd\.mm\.yyyy"/>
    <numFmt numFmtId="166" formatCode="#,##0.00_ ;\-#,##0.00"/>
    <numFmt numFmtId="167" formatCode="#,##0.0"/>
    <numFmt numFmtId="168" formatCode="#,##0.00000"/>
    <numFmt numFmtId="169" formatCode="0.0"/>
  </numFmts>
  <fonts count="47" x14ac:knownFonts="1">
    <font>
      <sz val="11"/>
      <name val="Calibri"/>
      <family val="2"/>
      <scheme val="minor"/>
    </font>
    <font>
      <sz val="10"/>
      <color rgb="FF000000"/>
      <name val="Arial"/>
      <family val="2"/>
      <charset val="204"/>
    </font>
    <font>
      <sz val="8"/>
      <color rgb="FF000000"/>
      <name val="Times New Roman"/>
      <family val="1"/>
      <charset val="204"/>
    </font>
    <font>
      <sz val="11"/>
      <color rgb="FF000000"/>
      <name val="Calibri"/>
      <family val="2"/>
      <charset val="204"/>
      <scheme val="minor"/>
    </font>
    <font>
      <sz val="11"/>
      <color rgb="FF000000"/>
      <name val="Arial"/>
      <family val="2"/>
      <charset val="204"/>
    </font>
    <font>
      <b/>
      <sz val="10"/>
      <color rgb="FF000000"/>
      <name val="Times New Roman"/>
      <family val="1"/>
      <charset val="204"/>
    </font>
    <font>
      <sz val="8"/>
      <color rgb="FF000000"/>
      <name val="Arial"/>
      <family val="2"/>
      <charset val="204"/>
    </font>
    <font>
      <sz val="10"/>
      <color rgb="FF000000"/>
      <name val="Times New Roman"/>
      <family val="1"/>
      <charset val="204"/>
    </font>
    <font>
      <b/>
      <sz val="10"/>
      <color rgb="FF000000"/>
      <name val="Arial"/>
      <family val="2"/>
      <charset val="204"/>
    </font>
    <font>
      <u/>
      <sz val="8"/>
      <color rgb="FF000000"/>
      <name val="Arial"/>
      <family val="2"/>
      <charset val="204"/>
    </font>
    <font>
      <b/>
      <sz val="11"/>
      <color rgb="FF000000"/>
      <name val="Arial"/>
      <family val="2"/>
      <charset val="204"/>
    </font>
    <font>
      <b/>
      <sz val="11"/>
      <color rgb="FF000000"/>
      <name val="Arial Cyr"/>
    </font>
    <font>
      <sz val="8"/>
      <color rgb="FF000000"/>
      <name val="Arial Cyr"/>
    </font>
    <font>
      <sz val="10"/>
      <color rgb="FF000000"/>
      <name val="Arial Cyr"/>
    </font>
    <font>
      <sz val="9"/>
      <color rgb="FF000000"/>
      <name val="Arial Cyr"/>
    </font>
    <font>
      <sz val="11"/>
      <color rgb="FF000000"/>
      <name val="Calibri"/>
      <family val="2"/>
      <charset val="204"/>
      <scheme val="minor"/>
    </font>
    <font>
      <sz val="9"/>
      <color rgb="FF000000"/>
      <name val="Arial"/>
      <family val="2"/>
      <charset val="204"/>
    </font>
    <font>
      <u/>
      <sz val="9"/>
      <color rgb="FF000000"/>
      <name val="Arial"/>
      <family val="2"/>
      <charset val="204"/>
    </font>
    <font>
      <sz val="9"/>
      <color rgb="FF000000"/>
      <name val="Calibri"/>
      <family val="2"/>
      <charset val="204"/>
      <scheme val="minor"/>
    </font>
    <font>
      <sz val="7"/>
      <color rgb="FF000000"/>
      <name val="Arial"/>
      <family val="2"/>
      <charset val="204"/>
    </font>
    <font>
      <sz val="9"/>
      <color rgb="FF000000"/>
      <name val="Times New Roman"/>
      <family val="1"/>
      <charset val="204"/>
    </font>
    <font>
      <sz val="10"/>
      <color rgb="FF000000"/>
      <name val="Arial"/>
      <family val="2"/>
      <charset val="204"/>
    </font>
    <font>
      <sz val="11"/>
      <name val="Calibri"/>
      <family val="2"/>
      <scheme val="minor"/>
    </font>
    <font>
      <sz val="10"/>
      <name val="Times New Roman"/>
      <family val="1"/>
      <charset val="204"/>
    </font>
    <font>
      <u val="singleAccounting"/>
      <sz val="10"/>
      <name val="Times New Roman"/>
      <family val="1"/>
      <charset val="204"/>
    </font>
    <font>
      <b/>
      <sz val="11"/>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charset val="204"/>
    </font>
    <font>
      <b/>
      <sz val="9"/>
      <name val="Times New Roman"/>
      <family val="1"/>
      <charset val="204"/>
    </font>
    <font>
      <sz val="10"/>
      <name val="Arial"/>
      <family val="2"/>
      <charset val="204"/>
    </font>
    <font>
      <b/>
      <sz val="11"/>
      <name val="Arial"/>
      <family val="2"/>
      <charset val="204"/>
    </font>
    <font>
      <sz val="10"/>
      <name val="Arial Cyr"/>
      <charset val="204"/>
    </font>
    <font>
      <sz val="10"/>
      <name val="Times New Roman"/>
      <family val="1"/>
    </font>
    <font>
      <sz val="10"/>
      <name val="Verdana"/>
      <family val="2"/>
    </font>
    <font>
      <b/>
      <sz val="11"/>
      <name val="Times New Roman"/>
      <family val="1"/>
    </font>
    <font>
      <b/>
      <sz val="12"/>
      <name val="Times New Roman"/>
      <family val="1"/>
    </font>
    <font>
      <b/>
      <sz val="12"/>
      <name val="Times New Roman"/>
      <family val="1"/>
      <charset val="204"/>
    </font>
    <font>
      <b/>
      <sz val="10"/>
      <name val="Times New Roman"/>
      <family val="1"/>
      <charset val="204"/>
    </font>
    <font>
      <sz val="12"/>
      <name val="Times New Roman"/>
      <family val="1"/>
      <charset val="204"/>
    </font>
    <font>
      <sz val="10"/>
      <color indexed="9"/>
      <name val="Times New Roman"/>
      <family val="1"/>
    </font>
    <font>
      <b/>
      <sz val="11"/>
      <name val="Arial Cyr"/>
      <charset val="204"/>
    </font>
    <font>
      <sz val="9"/>
      <name val="Arial"/>
      <family val="2"/>
      <charset val="204"/>
    </font>
    <font>
      <b/>
      <sz val="10"/>
      <name val="Arial Cyr"/>
      <charset val="204"/>
    </font>
    <font>
      <b/>
      <sz val="10"/>
      <name val="Arial"/>
      <family val="2"/>
      <charset val="204"/>
    </font>
    <font>
      <b/>
      <i/>
      <sz val="12"/>
      <name val="Times New Roman"/>
      <family val="1"/>
      <charset val="204"/>
    </font>
    <font>
      <i/>
      <sz val="10"/>
      <name val="Arial Cyr"/>
      <charset val="204"/>
    </font>
  </fonts>
  <fills count="5">
    <fill>
      <patternFill patternType="none"/>
    </fill>
    <fill>
      <patternFill patternType="gray125"/>
    </fill>
    <fill>
      <patternFill patternType="solid">
        <fgColor rgb="FFC0C0C0"/>
      </patternFill>
    </fill>
    <fill>
      <patternFill patternType="solid">
        <fgColor indexed="9"/>
        <bgColor indexed="64"/>
      </patternFill>
    </fill>
    <fill>
      <patternFill patternType="solid">
        <fgColor theme="0"/>
        <bgColor indexed="64"/>
      </patternFill>
    </fill>
  </fills>
  <borders count="10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diagonal/>
    </border>
    <border>
      <left/>
      <right/>
      <top style="medium">
        <color rgb="FF000000"/>
      </top>
      <bottom/>
      <diagonal/>
    </border>
    <border>
      <left style="medium">
        <color rgb="FF000000"/>
      </left>
      <right style="medium">
        <color rgb="FF000000"/>
      </right>
      <top style="thin">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style="medium">
        <color rgb="FF000000"/>
      </right>
      <top/>
      <bottom style="hair">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s>
  <cellStyleXfs count="172">
    <xf numFmtId="0" fontId="0" fillId="0" borderId="0"/>
    <xf numFmtId="0" fontId="1" fillId="0" borderId="1"/>
    <xf numFmtId="0" fontId="2" fillId="0" borderId="1">
      <alignment horizontal="right"/>
    </xf>
    <xf numFmtId="0" fontId="3" fillId="0" borderId="1"/>
    <xf numFmtId="0" fontId="4" fillId="0" borderId="1"/>
    <xf numFmtId="0" fontId="5" fillId="0" borderId="1">
      <alignment horizontal="center"/>
    </xf>
    <xf numFmtId="0" fontId="6" fillId="0" borderId="1">
      <alignment horizontal="center"/>
    </xf>
    <xf numFmtId="0" fontId="1" fillId="0" borderId="2"/>
    <xf numFmtId="0" fontId="5" fillId="0" borderId="1"/>
    <xf numFmtId="49" fontId="7" fillId="0" borderId="3"/>
    <xf numFmtId="0" fontId="6" fillId="0" borderId="4">
      <alignment horizontal="center"/>
    </xf>
    <xf numFmtId="0" fontId="8" fillId="0" borderId="1"/>
    <xf numFmtId="49" fontId="6" fillId="0" borderId="5">
      <alignment horizontal="right"/>
    </xf>
    <xf numFmtId="49" fontId="6" fillId="0" borderId="6">
      <alignment horizontal="center"/>
    </xf>
    <xf numFmtId="0" fontId="6" fillId="0" borderId="1"/>
    <xf numFmtId="0" fontId="6" fillId="0" borderId="5">
      <alignment horizontal="right"/>
    </xf>
    <xf numFmtId="165" fontId="6" fillId="0" borderId="7">
      <alignment horizontal="center"/>
    </xf>
    <xf numFmtId="0" fontId="6" fillId="0" borderId="1">
      <alignment horizontal="left"/>
    </xf>
    <xf numFmtId="49" fontId="6" fillId="0" borderId="1"/>
    <xf numFmtId="49" fontId="6" fillId="0" borderId="8"/>
    <xf numFmtId="49" fontId="6" fillId="0" borderId="9"/>
    <xf numFmtId="49" fontId="6" fillId="0" borderId="7">
      <alignment horizontal="center"/>
    </xf>
    <xf numFmtId="0" fontId="9" fillId="0" borderId="1">
      <alignment horizontal="left" wrapText="1"/>
    </xf>
    <xf numFmtId="49" fontId="6" fillId="0" borderId="7"/>
    <xf numFmtId="49" fontId="6" fillId="0" borderId="10">
      <alignment horizontal="center"/>
    </xf>
    <xf numFmtId="0" fontId="10" fillId="0" borderId="2">
      <alignment horizontal="center"/>
    </xf>
    <xf numFmtId="0" fontId="6" fillId="0" borderId="11">
      <alignment horizontal="center" vertical="top" wrapText="1"/>
    </xf>
    <xf numFmtId="49" fontId="6" fillId="0" borderId="11">
      <alignment horizontal="center" vertical="top" wrapText="1"/>
    </xf>
    <xf numFmtId="0" fontId="6" fillId="0" borderId="12">
      <alignment horizontal="center" vertical="center"/>
    </xf>
    <xf numFmtId="0" fontId="6" fillId="0" borderId="4">
      <alignment horizontal="center" vertical="center"/>
    </xf>
    <xf numFmtId="49" fontId="6" fillId="0" borderId="4">
      <alignment horizontal="center" vertical="center"/>
    </xf>
    <xf numFmtId="0" fontId="6" fillId="0" borderId="13">
      <alignment horizontal="left" wrapText="1"/>
    </xf>
    <xf numFmtId="49" fontId="6" fillId="0" borderId="14">
      <alignment horizontal="center" wrapText="1"/>
    </xf>
    <xf numFmtId="49" fontId="6" fillId="0" borderId="15">
      <alignment horizontal="center" vertical="center"/>
    </xf>
    <xf numFmtId="4" fontId="6" fillId="0" borderId="15">
      <alignment horizontal="right" vertical="center" shrinkToFit="1"/>
    </xf>
    <xf numFmtId="4" fontId="6" fillId="0" borderId="16">
      <alignment horizontal="right" vertical="center" shrinkToFit="1"/>
    </xf>
    <xf numFmtId="0" fontId="6" fillId="0" borderId="17">
      <alignment horizontal="left" wrapText="1"/>
    </xf>
    <xf numFmtId="49" fontId="6" fillId="0" borderId="18">
      <alignment horizontal="center" wrapText="1"/>
    </xf>
    <xf numFmtId="49" fontId="6" fillId="0" borderId="11">
      <alignment horizontal="center" wrapText="1"/>
    </xf>
    <xf numFmtId="49" fontId="6" fillId="0" borderId="11">
      <alignment horizontal="center" vertical="center"/>
    </xf>
    <xf numFmtId="166" fontId="6" fillId="0" borderId="11">
      <alignment horizontal="right" vertical="center" shrinkToFit="1"/>
    </xf>
    <xf numFmtId="49" fontId="6" fillId="0" borderId="19">
      <alignment horizontal="center" vertical="center"/>
    </xf>
    <xf numFmtId="0" fontId="6" fillId="0" borderId="20">
      <alignment horizontal="left" wrapText="1"/>
    </xf>
    <xf numFmtId="49" fontId="6" fillId="0" borderId="21">
      <alignment horizontal="center" shrinkToFit="1"/>
    </xf>
    <xf numFmtId="49" fontId="6" fillId="0" borderId="22">
      <alignment horizontal="center"/>
    </xf>
    <xf numFmtId="4" fontId="6" fillId="0" borderId="22">
      <alignment horizontal="right" shrinkToFit="1"/>
    </xf>
    <xf numFmtId="4" fontId="6" fillId="0" borderId="23">
      <alignment horizontal="right" shrinkToFit="1"/>
    </xf>
    <xf numFmtId="0" fontId="11" fillId="0" borderId="1">
      <alignment horizontal="center"/>
    </xf>
    <xf numFmtId="49" fontId="12" fillId="0" borderId="1">
      <alignment horizontal="right"/>
    </xf>
    <xf numFmtId="0" fontId="13" fillId="0" borderId="2"/>
    <xf numFmtId="0" fontId="12" fillId="0" borderId="12">
      <alignment horizontal="center" vertical="top" wrapText="1"/>
    </xf>
    <xf numFmtId="0" fontId="12" fillId="0" borderId="11">
      <alignment horizontal="center" vertical="top" wrapText="1"/>
    </xf>
    <xf numFmtId="49" fontId="12" fillId="0" borderId="11">
      <alignment horizontal="center" vertical="top" wrapText="1"/>
    </xf>
    <xf numFmtId="0" fontId="12" fillId="0" borderId="12">
      <alignment horizontal="center" vertical="center"/>
    </xf>
    <xf numFmtId="0" fontId="12" fillId="0" borderId="4">
      <alignment horizontal="center" vertical="center"/>
    </xf>
    <xf numFmtId="49" fontId="12" fillId="0" borderId="4">
      <alignment horizontal="center" vertical="center"/>
    </xf>
    <xf numFmtId="0" fontId="12" fillId="0" borderId="13">
      <alignment horizontal="left" wrapText="1"/>
    </xf>
    <xf numFmtId="0" fontId="12" fillId="0" borderId="14">
      <alignment horizontal="center" vertical="center" shrinkToFit="1"/>
    </xf>
    <xf numFmtId="49" fontId="12" fillId="0" borderId="15">
      <alignment horizontal="center" vertical="center"/>
    </xf>
    <xf numFmtId="4" fontId="12" fillId="0" borderId="15">
      <alignment horizontal="right" shrinkToFit="1"/>
    </xf>
    <xf numFmtId="4" fontId="12" fillId="0" borderId="16">
      <alignment horizontal="right" shrinkToFit="1"/>
    </xf>
    <xf numFmtId="0" fontId="12" fillId="0" borderId="24">
      <alignment horizontal="left" wrapText="1"/>
    </xf>
    <xf numFmtId="0" fontId="12" fillId="0" borderId="25">
      <alignment horizontal="center" vertical="center" shrinkToFit="1"/>
    </xf>
    <xf numFmtId="49" fontId="12" fillId="0" borderId="26">
      <alignment horizontal="center" vertical="center"/>
    </xf>
    <xf numFmtId="166" fontId="12" fillId="0" borderId="26">
      <alignment horizontal="right" vertical="center" shrinkToFit="1"/>
    </xf>
    <xf numFmtId="166" fontId="12" fillId="0" borderId="27">
      <alignment horizontal="right" vertical="center" shrinkToFit="1"/>
    </xf>
    <xf numFmtId="0" fontId="12" fillId="0" borderId="20">
      <alignment horizontal="left" wrapText="1" indent="2"/>
    </xf>
    <xf numFmtId="49" fontId="12" fillId="0" borderId="21">
      <alignment horizontal="center" shrinkToFit="1"/>
    </xf>
    <xf numFmtId="49" fontId="12" fillId="0" borderId="22">
      <alignment horizontal="center"/>
    </xf>
    <xf numFmtId="4" fontId="12" fillId="0" borderId="22">
      <alignment horizontal="right" shrinkToFit="1"/>
    </xf>
    <xf numFmtId="4" fontId="12" fillId="0" borderId="23">
      <alignment horizontal="right" shrinkToFit="1"/>
    </xf>
    <xf numFmtId="0" fontId="13" fillId="0" borderId="28"/>
    <xf numFmtId="0" fontId="13" fillId="0" borderId="29"/>
    <xf numFmtId="0" fontId="12" fillId="0" borderId="30">
      <alignment horizontal="left" wrapText="1"/>
    </xf>
    <xf numFmtId="0" fontId="12" fillId="0" borderId="31">
      <alignment horizontal="center" vertical="center" shrinkToFit="1"/>
    </xf>
    <xf numFmtId="49" fontId="12" fillId="0" borderId="32">
      <alignment horizontal="center"/>
    </xf>
    <xf numFmtId="2" fontId="12" fillId="0" borderId="32">
      <alignment horizontal="center" shrinkToFit="1"/>
    </xf>
    <xf numFmtId="4" fontId="12" fillId="0" borderId="32">
      <alignment horizontal="right" shrinkToFit="1"/>
    </xf>
    <xf numFmtId="2" fontId="12" fillId="0" borderId="33">
      <alignment horizontal="center" shrinkToFit="1"/>
    </xf>
    <xf numFmtId="0" fontId="3" fillId="0" borderId="34"/>
    <xf numFmtId="0" fontId="3" fillId="0" borderId="35"/>
    <xf numFmtId="0" fontId="11" fillId="0" borderId="1"/>
    <xf numFmtId="0" fontId="14" fillId="0" borderId="2">
      <alignment horizontal="left" wrapText="1"/>
    </xf>
    <xf numFmtId="0" fontId="14" fillId="0" borderId="2">
      <alignment horizontal="center" vertical="center"/>
    </xf>
    <xf numFmtId="0" fontId="14" fillId="0" borderId="2">
      <alignment horizontal="left"/>
    </xf>
    <xf numFmtId="49" fontId="14" fillId="0" borderId="2"/>
    <xf numFmtId="0" fontId="14" fillId="0" borderId="2"/>
    <xf numFmtId="0" fontId="14" fillId="0" borderId="12">
      <alignment horizontal="center" vertical="top" wrapText="1"/>
    </xf>
    <xf numFmtId="49" fontId="14" fillId="0" borderId="11">
      <alignment horizontal="center" vertical="top" wrapText="1"/>
    </xf>
    <xf numFmtId="0" fontId="14" fillId="0" borderId="11">
      <alignment horizontal="center" vertical="top" wrapText="1"/>
    </xf>
    <xf numFmtId="0" fontId="14" fillId="0" borderId="11">
      <alignment horizontal="center" vertical="top"/>
    </xf>
    <xf numFmtId="0" fontId="12" fillId="0" borderId="11">
      <alignment horizontal="center"/>
    </xf>
    <xf numFmtId="0" fontId="12" fillId="0" borderId="4">
      <alignment horizontal="center"/>
    </xf>
    <xf numFmtId="0" fontId="12" fillId="0" borderId="8">
      <alignment horizontal="left" wrapText="1"/>
    </xf>
    <xf numFmtId="0" fontId="12" fillId="0" borderId="21">
      <alignment horizontal="center" vertical="center" shrinkToFit="1"/>
    </xf>
    <xf numFmtId="49" fontId="12" fillId="0" borderId="22">
      <alignment horizontal="center" vertical="center"/>
    </xf>
    <xf numFmtId="166" fontId="12" fillId="0" borderId="22">
      <alignment horizontal="right" vertical="center" shrinkToFit="1"/>
    </xf>
    <xf numFmtId="166" fontId="12" fillId="0" borderId="23">
      <alignment horizontal="right" vertical="center" shrinkToFit="1"/>
    </xf>
    <xf numFmtId="0" fontId="12" fillId="0" borderId="36">
      <alignment horizontal="left" wrapText="1" indent="1"/>
    </xf>
    <xf numFmtId="0" fontId="13" fillId="0" borderId="26"/>
    <xf numFmtId="0" fontId="13" fillId="0" borderId="27"/>
    <xf numFmtId="0" fontId="12" fillId="0" borderId="18">
      <alignment horizontal="center" vertical="center" shrinkToFit="1"/>
    </xf>
    <xf numFmtId="49" fontId="12" fillId="0" borderId="11">
      <alignment horizontal="center" vertical="center"/>
    </xf>
    <xf numFmtId="166" fontId="12" fillId="0" borderId="11">
      <alignment horizontal="right" vertical="center" shrinkToFit="1"/>
    </xf>
    <xf numFmtId="166" fontId="12" fillId="0" borderId="19">
      <alignment horizontal="right" vertical="center" shrinkToFit="1"/>
    </xf>
    <xf numFmtId="0" fontId="12" fillId="0" borderId="37">
      <alignment horizontal="left" wrapText="1" indent="1"/>
    </xf>
    <xf numFmtId="3" fontId="12" fillId="0" borderId="19">
      <alignment horizontal="right" vertical="center" shrinkToFit="1"/>
    </xf>
    <xf numFmtId="0" fontId="12" fillId="0" borderId="38">
      <alignment horizontal="left" wrapText="1"/>
    </xf>
    <xf numFmtId="166" fontId="12" fillId="0" borderId="11">
      <alignment horizontal="center" vertical="center" shrinkToFit="1"/>
    </xf>
    <xf numFmtId="0" fontId="15" fillId="0" borderId="1"/>
    <xf numFmtId="0" fontId="12" fillId="0" borderId="38">
      <alignment horizontal="left" wrapText="1" indent="1"/>
    </xf>
    <xf numFmtId="3" fontId="12" fillId="0" borderId="19">
      <alignment horizontal="center" vertical="center" shrinkToFit="1"/>
    </xf>
    <xf numFmtId="0" fontId="6" fillId="0" borderId="7">
      <alignment wrapText="1"/>
    </xf>
    <xf numFmtId="0" fontId="12" fillId="0" borderId="9">
      <alignment horizontal="left" wrapText="1"/>
    </xf>
    <xf numFmtId="49" fontId="12" fillId="0" borderId="39">
      <alignment horizontal="center" wrapText="1"/>
    </xf>
    <xf numFmtId="49" fontId="12" fillId="0" borderId="4">
      <alignment horizontal="center"/>
    </xf>
    <xf numFmtId="2" fontId="12" fillId="0" borderId="4">
      <alignment horizontal="right" shrinkToFit="1"/>
    </xf>
    <xf numFmtId="49" fontId="12" fillId="0" borderId="40">
      <alignment horizontal="center"/>
    </xf>
    <xf numFmtId="49" fontId="12" fillId="0" borderId="14">
      <alignment horizontal="center" wrapText="1"/>
    </xf>
    <xf numFmtId="49" fontId="12" fillId="0" borderId="15">
      <alignment horizontal="center"/>
    </xf>
    <xf numFmtId="4" fontId="12" fillId="0" borderId="15">
      <alignment horizontal="center"/>
    </xf>
    <xf numFmtId="4" fontId="12" fillId="0" borderId="16">
      <alignment horizontal="center"/>
    </xf>
    <xf numFmtId="0" fontId="12" fillId="0" borderId="8">
      <alignment horizontal="left" wrapText="1" indent="1"/>
    </xf>
    <xf numFmtId="49" fontId="12" fillId="0" borderId="25">
      <alignment horizontal="center" wrapText="1"/>
    </xf>
    <xf numFmtId="49" fontId="12" fillId="0" borderId="26">
      <alignment horizontal="center"/>
    </xf>
    <xf numFmtId="4" fontId="12" fillId="0" borderId="26">
      <alignment horizontal="center"/>
    </xf>
    <xf numFmtId="4" fontId="12" fillId="0" borderId="27">
      <alignment horizontal="center"/>
    </xf>
    <xf numFmtId="49" fontId="12" fillId="0" borderId="21">
      <alignment horizontal="center" wrapText="1"/>
    </xf>
    <xf numFmtId="4" fontId="12" fillId="0" borderId="22">
      <alignment horizontal="center"/>
    </xf>
    <xf numFmtId="4" fontId="12" fillId="0" borderId="22">
      <alignment horizontal="right"/>
    </xf>
    <xf numFmtId="4" fontId="12" fillId="0" borderId="23">
      <alignment horizontal="center"/>
    </xf>
    <xf numFmtId="4" fontId="12" fillId="0" borderId="4">
      <alignment horizontal="center"/>
    </xf>
    <xf numFmtId="4" fontId="12" fillId="0" borderId="11">
      <alignment horizontal="right" shrinkToFit="1"/>
    </xf>
    <xf numFmtId="4" fontId="12" fillId="0" borderId="40">
      <alignment horizontal="center"/>
    </xf>
    <xf numFmtId="0" fontId="16" fillId="0" borderId="34">
      <alignment horizontal="left"/>
    </xf>
    <xf numFmtId="0" fontId="16" fillId="0" borderId="35"/>
    <xf numFmtId="0" fontId="6" fillId="0" borderId="1">
      <alignment horizontal="left" wrapText="1"/>
    </xf>
    <xf numFmtId="0" fontId="16" fillId="0" borderId="2">
      <alignment horizontal="left" wrapText="1"/>
    </xf>
    <xf numFmtId="0" fontId="16" fillId="0" borderId="1"/>
    <xf numFmtId="0" fontId="16" fillId="0" borderId="2">
      <alignment horizontal="center" wrapText="1"/>
    </xf>
    <xf numFmtId="0" fontId="17" fillId="0" borderId="1">
      <alignment horizontal="center"/>
    </xf>
    <xf numFmtId="0" fontId="18" fillId="0" borderId="1"/>
    <xf numFmtId="0" fontId="19" fillId="0" borderId="1">
      <alignment horizontal="left" vertical="top"/>
    </xf>
    <xf numFmtId="0" fontId="19" fillId="0" borderId="1">
      <alignment horizontal="center" vertical="top"/>
    </xf>
    <xf numFmtId="0" fontId="19" fillId="0" borderId="34">
      <alignment horizontal="center"/>
    </xf>
    <xf numFmtId="0" fontId="19" fillId="0" borderId="34">
      <alignment horizontal="center" vertical="top"/>
    </xf>
    <xf numFmtId="0" fontId="16" fillId="0" borderId="1">
      <alignment horizontal="center" wrapText="1"/>
    </xf>
    <xf numFmtId="0" fontId="16" fillId="0" borderId="1">
      <alignment horizontal="left"/>
    </xf>
    <xf numFmtId="49" fontId="16" fillId="0" borderId="1"/>
    <xf numFmtId="49" fontId="16" fillId="0" borderId="1">
      <alignment horizontal="left"/>
    </xf>
    <xf numFmtId="49" fontId="16" fillId="0" borderId="1">
      <alignment horizontal="center"/>
    </xf>
    <xf numFmtId="0" fontId="16" fillId="0" borderId="1">
      <alignment horizontal="center"/>
    </xf>
    <xf numFmtId="0" fontId="19" fillId="0" borderId="1">
      <alignment horizontal="left"/>
    </xf>
    <xf numFmtId="0" fontId="16" fillId="0" borderId="1">
      <alignment horizontal="left" wrapText="1"/>
    </xf>
    <xf numFmtId="0" fontId="16" fillId="0" borderId="2">
      <alignment horizontal="center"/>
    </xf>
    <xf numFmtId="0" fontId="14" fillId="0" borderId="1">
      <alignment horizontal="left" wrapText="1"/>
    </xf>
    <xf numFmtId="0" fontId="20" fillId="0" borderId="1">
      <alignment horizontal="center"/>
    </xf>
    <xf numFmtId="0" fontId="14" fillId="0" borderId="1"/>
    <xf numFmtId="0" fontId="14" fillId="0" borderId="11">
      <alignment horizontal="left" wrapText="1"/>
    </xf>
    <xf numFmtId="0" fontId="14" fillId="0" borderId="1">
      <alignment horizontal="left"/>
    </xf>
    <xf numFmtId="0" fontId="22" fillId="0" borderId="0"/>
    <xf numFmtId="0" fontId="22" fillId="0" borderId="0"/>
    <xf numFmtId="0" fontId="22" fillId="0" borderId="0"/>
    <xf numFmtId="0" fontId="15" fillId="0" borderId="1"/>
    <xf numFmtId="0" fontId="15" fillId="0" borderId="1"/>
    <xf numFmtId="0" fontId="21" fillId="2" borderId="1"/>
    <xf numFmtId="0" fontId="16" fillId="0" borderId="2">
      <alignment horizontal="left"/>
    </xf>
    <xf numFmtId="0" fontId="14" fillId="0" borderId="11">
      <alignment horizontal="left"/>
    </xf>
    <xf numFmtId="164" fontId="22" fillId="0" borderId="0" applyFont="0" applyFill="0" applyBorder="0" applyAlignment="0" applyProtection="0"/>
    <xf numFmtId="0" fontId="32" fillId="0" borderId="1"/>
    <xf numFmtId="0" fontId="32" fillId="0" borderId="1"/>
    <xf numFmtId="0" fontId="30" fillId="0" borderId="1"/>
  </cellStyleXfs>
  <cellXfs count="330">
    <xf numFmtId="0" fontId="0" fillId="0" borderId="0" xfId="0"/>
    <xf numFmtId="0" fontId="23" fillId="0" borderId="0" xfId="0" applyFont="1"/>
    <xf numFmtId="0" fontId="25" fillId="0" borderId="41" xfId="0" applyFont="1" applyFill="1" applyBorder="1" applyAlignment="1">
      <alignment horizontal="left" wrapText="1"/>
    </xf>
    <xf numFmtId="167" fontId="26" fillId="0" borderId="41" xfId="0" applyNumberFormat="1" applyFont="1" applyFill="1" applyBorder="1" applyAlignment="1">
      <alignment horizontal="right"/>
    </xf>
    <xf numFmtId="0" fontId="25" fillId="0" borderId="42" xfId="0" applyFont="1" applyFill="1" applyBorder="1" applyAlignment="1">
      <alignment horizontal="center" vertical="center"/>
    </xf>
    <xf numFmtId="0" fontId="25" fillId="0" borderId="43" xfId="0" applyFont="1" applyFill="1" applyBorder="1" applyAlignment="1">
      <alignment horizontal="center" vertical="center"/>
    </xf>
    <xf numFmtId="49" fontId="25" fillId="0" borderId="46" xfId="0" applyNumberFormat="1" applyFont="1" applyFill="1" applyBorder="1" applyAlignment="1">
      <alignment horizontal="center"/>
    </xf>
    <xf numFmtId="49" fontId="25" fillId="0" borderId="47" xfId="0" applyNumberFormat="1" applyFont="1" applyFill="1" applyBorder="1" applyAlignment="1">
      <alignment horizontal="center"/>
    </xf>
    <xf numFmtId="0" fontId="23" fillId="0" borderId="1" xfId="0" applyFont="1" applyBorder="1"/>
    <xf numFmtId="0" fontId="23" fillId="0" borderId="1" xfId="0" applyFont="1" applyBorder="1" applyAlignment="1">
      <alignment horizontal="right"/>
    </xf>
    <xf numFmtId="0" fontId="26" fillId="0" borderId="1" xfId="0" applyFont="1" applyBorder="1" applyAlignment="1">
      <alignment horizontal="right" wrapText="1"/>
    </xf>
    <xf numFmtId="0" fontId="26" fillId="0" borderId="0" xfId="0" applyFont="1"/>
    <xf numFmtId="0" fontId="26" fillId="0" borderId="55" xfId="0" applyFont="1" applyBorder="1" applyAlignment="1">
      <alignment horizontal="center" vertical="top" wrapText="1"/>
    </xf>
    <xf numFmtId="0" fontId="26" fillId="0" borderId="52" xfId="0" applyFont="1" applyBorder="1" applyAlignment="1">
      <alignment vertical="top" wrapText="1"/>
    </xf>
    <xf numFmtId="167" fontId="26" fillId="0" borderId="52" xfId="0" applyNumberFormat="1" applyFont="1" applyBorder="1" applyAlignment="1">
      <alignment vertical="top" wrapText="1"/>
    </xf>
    <xf numFmtId="0" fontId="28" fillId="3" borderId="52" xfId="0" applyFont="1" applyFill="1" applyBorder="1" applyAlignment="1">
      <alignment vertical="top" wrapText="1"/>
    </xf>
    <xf numFmtId="167" fontId="26" fillId="0" borderId="53" xfId="0" applyNumberFormat="1" applyFont="1" applyBorder="1" applyAlignment="1">
      <alignment vertical="top" wrapText="1"/>
    </xf>
    <xf numFmtId="0" fontId="26" fillId="0" borderId="58" xfId="0" applyFont="1" applyBorder="1"/>
    <xf numFmtId="49" fontId="26" fillId="3" borderId="59" xfId="0" applyNumberFormat="1" applyFont="1" applyFill="1" applyBorder="1" applyAlignment="1">
      <alignment horizontal="center" vertical="justify" wrapText="1"/>
    </xf>
    <xf numFmtId="169" fontId="26" fillId="0" borderId="52" xfId="0" applyNumberFormat="1" applyFont="1" applyBorder="1" applyAlignment="1">
      <alignment horizontal="right" vertical="top"/>
    </xf>
    <xf numFmtId="49" fontId="26" fillId="0" borderId="59" xfId="0" applyNumberFormat="1" applyFont="1" applyBorder="1" applyAlignment="1">
      <alignment horizontal="right" vertical="top"/>
    </xf>
    <xf numFmtId="0" fontId="26" fillId="0" borderId="52" xfId="0" applyNumberFormat="1" applyFont="1" applyBorder="1" applyAlignment="1">
      <alignment horizontal="right" vertical="top"/>
    </xf>
    <xf numFmtId="49" fontId="26" fillId="0" borderId="59" xfId="0" applyNumberFormat="1" applyFont="1" applyBorder="1" applyAlignment="1">
      <alignment horizontal="center" vertical="justify" wrapText="1"/>
    </xf>
    <xf numFmtId="0" fontId="26" fillId="0" borderId="53" xfId="0" applyNumberFormat="1" applyFont="1" applyBorder="1" applyAlignment="1">
      <alignment horizontal="right" vertical="top"/>
    </xf>
    <xf numFmtId="169" fontId="26" fillId="0" borderId="53" xfId="0" applyNumberFormat="1" applyFont="1" applyBorder="1" applyAlignment="1">
      <alignment horizontal="right" vertical="top"/>
    </xf>
    <xf numFmtId="0" fontId="25" fillId="0" borderId="0" xfId="0" applyFont="1"/>
    <xf numFmtId="0" fontId="26" fillId="0" borderId="63" xfId="0" applyFont="1" applyBorder="1" applyAlignment="1">
      <alignment horizontal="center" vertical="top" wrapText="1"/>
    </xf>
    <xf numFmtId="0" fontId="26" fillId="0" borderId="59" xfId="0" applyFont="1" applyBorder="1" applyAlignment="1">
      <alignment vertical="top" wrapText="1"/>
    </xf>
    <xf numFmtId="167" fontId="26" fillId="0" borderId="52" xfId="0" applyNumberFormat="1" applyFont="1" applyFill="1" applyBorder="1" applyAlignment="1">
      <alignment vertical="top" wrapText="1"/>
    </xf>
    <xf numFmtId="167" fontId="25" fillId="0" borderId="52" xfId="0" applyNumberFormat="1" applyFont="1" applyFill="1" applyBorder="1" applyAlignment="1">
      <alignment vertical="top" wrapText="1"/>
    </xf>
    <xf numFmtId="167" fontId="26" fillId="0" borderId="53" xfId="0" applyNumberFormat="1" applyFont="1" applyFill="1" applyBorder="1" applyAlignment="1">
      <alignment vertical="top" wrapText="1"/>
    </xf>
    <xf numFmtId="0" fontId="26" fillId="0" borderId="53" xfId="0" applyFont="1" applyBorder="1" applyAlignment="1">
      <alignment vertical="top" wrapText="1"/>
    </xf>
    <xf numFmtId="167" fontId="26" fillId="0" borderId="53" xfId="0" applyNumberFormat="1" applyFont="1" applyFill="1" applyBorder="1" applyAlignment="1">
      <alignment vertical="justify" wrapText="1"/>
    </xf>
    <xf numFmtId="167" fontId="26" fillId="0" borderId="52" xfId="0" applyNumberFormat="1" applyFont="1" applyFill="1" applyBorder="1" applyAlignment="1">
      <alignment vertical="justify" wrapText="1"/>
    </xf>
    <xf numFmtId="167" fontId="26" fillId="0" borderId="52" xfId="0" applyNumberFormat="1" applyFont="1" applyBorder="1" applyAlignment="1">
      <alignment vertical="justify"/>
    </xf>
    <xf numFmtId="167" fontId="26" fillId="0" borderId="56" xfId="0" applyNumberFormat="1" applyFont="1" applyBorder="1" applyAlignment="1">
      <alignment vertical="justify"/>
    </xf>
    <xf numFmtId="0" fontId="26" fillId="0" borderId="1" xfId="0" applyFont="1" applyBorder="1"/>
    <xf numFmtId="0" fontId="26" fillId="0" borderId="64" xfId="0" applyFont="1" applyBorder="1" applyAlignment="1">
      <alignment horizontal="center" vertical="top" wrapText="1"/>
    </xf>
    <xf numFmtId="167" fontId="26" fillId="0" borderId="65" xfId="0" applyNumberFormat="1" applyFont="1" applyFill="1" applyBorder="1" applyAlignment="1">
      <alignment vertical="justify" wrapText="1"/>
    </xf>
    <xf numFmtId="0" fontId="26" fillId="0" borderId="65" xfId="0" applyFont="1" applyBorder="1" applyAlignment="1">
      <alignment vertical="top" wrapText="1"/>
    </xf>
    <xf numFmtId="167" fontId="26" fillId="0" borderId="48" xfId="0" applyNumberFormat="1" applyFont="1" applyBorder="1" applyAlignment="1">
      <alignment vertical="justify"/>
    </xf>
    <xf numFmtId="0" fontId="26" fillId="0" borderId="52" xfId="0" applyFont="1" applyFill="1" applyBorder="1" applyAlignment="1">
      <alignment vertical="top" wrapText="1"/>
    </xf>
    <xf numFmtId="167" fontId="26" fillId="0" borderId="66" xfId="0" applyNumberFormat="1" applyFont="1" applyFill="1" applyBorder="1" applyAlignment="1">
      <alignment vertical="justify" wrapText="1"/>
    </xf>
    <xf numFmtId="0" fontId="26" fillId="0" borderId="53" xfId="0" applyFont="1" applyBorder="1" applyAlignment="1">
      <alignment horizontal="center" vertical="top" wrapText="1"/>
    </xf>
    <xf numFmtId="0" fontId="23" fillId="0" borderId="67" xfId="0" applyFont="1" applyBorder="1" applyAlignment="1">
      <alignment horizontal="center"/>
    </xf>
    <xf numFmtId="0" fontId="23" fillId="0" borderId="67" xfId="0" applyFont="1" applyBorder="1"/>
    <xf numFmtId="167" fontId="23" fillId="0" borderId="67" xfId="0" applyNumberFormat="1" applyFont="1" applyBorder="1"/>
    <xf numFmtId="0" fontId="23" fillId="0" borderId="1" xfId="0" applyFont="1" applyBorder="1" applyAlignment="1">
      <alignment horizontal="center"/>
    </xf>
    <xf numFmtId="0" fontId="23" fillId="0" borderId="0" xfId="0" applyFont="1" applyAlignment="1">
      <alignment horizontal="center"/>
    </xf>
    <xf numFmtId="0" fontId="28" fillId="0" borderId="52" xfId="0" applyFont="1" applyFill="1" applyBorder="1" applyAlignment="1">
      <alignment horizontal="justify" vertical="top"/>
    </xf>
    <xf numFmtId="0" fontId="28" fillId="0" borderId="52" xfId="0" applyFont="1" applyFill="1" applyBorder="1" applyAlignment="1">
      <alignment horizontal="justify" vertical="top" wrapText="1"/>
    </xf>
    <xf numFmtId="0" fontId="27" fillId="0" borderId="61" xfId="42" applyNumberFormat="1" applyFont="1" applyBorder="1" applyAlignment="1" applyProtection="1">
      <alignment vertical="top" wrapText="1"/>
    </xf>
    <xf numFmtId="0" fontId="27" fillId="0" borderId="62" xfId="42" applyNumberFormat="1" applyFont="1" applyBorder="1" applyAlignment="1" applyProtection="1">
      <alignment vertical="top" wrapText="1"/>
    </xf>
    <xf numFmtId="169" fontId="26" fillId="3" borderId="52" xfId="0" applyNumberFormat="1" applyFont="1" applyFill="1" applyBorder="1" applyAlignment="1">
      <alignment horizontal="right" vertical="top"/>
    </xf>
    <xf numFmtId="167" fontId="26" fillId="0" borderId="54" xfId="0" applyNumberFormat="1" applyFont="1" applyBorder="1" applyAlignment="1">
      <alignment vertical="top" wrapText="1"/>
    </xf>
    <xf numFmtId="167" fontId="26" fillId="0" borderId="56" xfId="0" applyNumberFormat="1" applyFont="1" applyBorder="1" applyAlignment="1">
      <alignment vertical="top" wrapText="1"/>
    </xf>
    <xf numFmtId="167" fontId="26" fillId="0" borderId="49" xfId="0" applyNumberFormat="1" applyFont="1" applyBorder="1" applyAlignment="1">
      <alignment vertical="top" wrapText="1"/>
    </xf>
    <xf numFmtId="167" fontId="26" fillId="0" borderId="57" xfId="0" applyNumberFormat="1" applyFont="1" applyBorder="1" applyAlignment="1">
      <alignment vertical="top" wrapText="1"/>
    </xf>
    <xf numFmtId="167" fontId="26" fillId="0" borderId="60" xfId="0" applyNumberFormat="1" applyFont="1" applyBorder="1" applyAlignment="1">
      <alignment vertical="top" wrapText="1"/>
    </xf>
    <xf numFmtId="168" fontId="25" fillId="0" borderId="68" xfId="0" applyNumberFormat="1" applyFont="1" applyFill="1" applyBorder="1" applyAlignment="1">
      <alignment horizontal="center"/>
    </xf>
    <xf numFmtId="49" fontId="25" fillId="0" borderId="68" xfId="0" applyNumberFormat="1" applyFont="1" applyFill="1" applyBorder="1" applyAlignment="1">
      <alignment horizontal="center"/>
    </xf>
    <xf numFmtId="49" fontId="25" fillId="0" borderId="45" xfId="0" applyNumberFormat="1" applyFont="1" applyFill="1" applyBorder="1" applyAlignment="1">
      <alignment horizontal="center"/>
    </xf>
    <xf numFmtId="0" fontId="26" fillId="0" borderId="50" xfId="0" applyFont="1" applyFill="1" applyBorder="1" applyAlignment="1">
      <alignment horizontal="left" vertical="top"/>
    </xf>
    <xf numFmtId="0" fontId="26" fillId="0" borderId="51" xfId="0" applyFont="1" applyFill="1" applyBorder="1" applyAlignment="1">
      <alignment vertical="top" wrapText="1"/>
    </xf>
    <xf numFmtId="167" fontId="26" fillId="0" borderId="56" xfId="0" applyNumberFormat="1" applyFont="1" applyFill="1" applyBorder="1" applyAlignment="1">
      <alignment vertical="top"/>
    </xf>
    <xf numFmtId="167" fontId="26" fillId="0" borderId="65" xfId="0" applyNumberFormat="1" applyFont="1" applyFill="1" applyBorder="1" applyAlignment="1">
      <alignment vertical="top"/>
    </xf>
    <xf numFmtId="0" fontId="29" fillId="0" borderId="44" xfId="0" applyFont="1" applyBorder="1" applyAlignment="1">
      <alignment horizontal="center" vertical="center" wrapText="1"/>
    </xf>
    <xf numFmtId="0" fontId="29" fillId="0" borderId="45" xfId="0" applyFont="1" applyBorder="1" applyAlignment="1">
      <alignment horizontal="center" vertical="center" wrapText="1"/>
    </xf>
    <xf numFmtId="0" fontId="0" fillId="0" borderId="0" xfId="0" applyFill="1"/>
    <xf numFmtId="0" fontId="30" fillId="0" borderId="0" xfId="0" applyFont="1" applyFill="1" applyAlignment="1">
      <alignment horizontal="right" vertical="top" wrapText="1"/>
    </xf>
    <xf numFmtId="0" fontId="23" fillId="0" borderId="0" xfId="0" applyFont="1" applyFill="1" applyAlignment="1">
      <alignment horizontal="right" vertical="top" wrapText="1"/>
    </xf>
    <xf numFmtId="0" fontId="23" fillId="0" borderId="0" xfId="0" applyFont="1" applyFill="1" applyAlignment="1">
      <alignment horizontal="right" wrapText="1"/>
    </xf>
    <xf numFmtId="164" fontId="23" fillId="0" borderId="0" xfId="168" applyFont="1" applyFill="1" applyAlignment="1">
      <alignment wrapText="1"/>
    </xf>
    <xf numFmtId="0" fontId="30" fillId="0" borderId="0" xfId="0" applyFont="1" applyFill="1" applyAlignment="1">
      <alignment wrapText="1"/>
    </xf>
    <xf numFmtId="0" fontId="0" fillId="0" borderId="0" xfId="0" applyFill="1" applyAlignment="1">
      <alignment wrapText="1"/>
    </xf>
    <xf numFmtId="0" fontId="0" fillId="0" borderId="0" xfId="0" applyFill="1" applyAlignment="1">
      <alignment horizontal="right" vertical="top" wrapText="1"/>
    </xf>
    <xf numFmtId="164" fontId="23" fillId="0" borderId="0" xfId="168" applyFont="1" applyFill="1" applyAlignment="1">
      <alignment horizontal="right" wrapText="1"/>
    </xf>
    <xf numFmtId="0" fontId="25" fillId="0" borderId="0" xfId="0" applyFont="1" applyFill="1" applyAlignment="1">
      <alignment wrapText="1"/>
    </xf>
    <xf numFmtId="0" fontId="30" fillId="0" borderId="0" xfId="0" applyFont="1" applyFill="1" applyAlignment="1">
      <alignment horizontal="center"/>
    </xf>
    <xf numFmtId="0" fontId="30" fillId="0" borderId="0" xfId="0" applyFont="1" applyFill="1" applyAlignment="1"/>
    <xf numFmtId="0" fontId="26" fillId="0" borderId="86" xfId="0" applyFont="1" applyFill="1" applyBorder="1" applyAlignment="1">
      <alignment vertical="top"/>
    </xf>
    <xf numFmtId="0" fontId="0" fillId="0" borderId="1" xfId="0" applyFill="1" applyBorder="1" applyAlignment="1">
      <alignment wrapText="1"/>
    </xf>
    <xf numFmtId="0" fontId="0" fillId="0" borderId="0" xfId="0" applyFill="1" applyAlignment="1">
      <alignment horizontal="center"/>
    </xf>
    <xf numFmtId="0" fontId="25" fillId="0" borderId="79" xfId="0" applyFont="1" applyFill="1" applyBorder="1" applyAlignment="1">
      <alignment horizontal="center" vertical="center" wrapText="1"/>
    </xf>
    <xf numFmtId="0" fontId="25" fillId="0" borderId="80" xfId="0" applyFont="1" applyFill="1" applyBorder="1" applyAlignment="1">
      <alignment horizontal="center" vertical="center"/>
    </xf>
    <xf numFmtId="0" fontId="25" fillId="0" borderId="46" xfId="0" applyFont="1" applyFill="1" applyBorder="1" applyAlignment="1">
      <alignment horizontal="center" vertical="center"/>
    </xf>
    <xf numFmtId="0" fontId="25" fillId="0" borderId="68" xfId="0" applyFont="1" applyFill="1" applyBorder="1" applyAlignment="1">
      <alignment horizontal="center" vertical="center"/>
    </xf>
    <xf numFmtId="0" fontId="25" fillId="0" borderId="45" xfId="0" applyFont="1" applyFill="1" applyBorder="1" applyAlignment="1">
      <alignment horizontal="center" vertical="center"/>
    </xf>
    <xf numFmtId="0" fontId="26" fillId="0" borderId="69" xfId="0" applyFont="1" applyFill="1" applyBorder="1" applyAlignment="1">
      <alignment vertical="top" wrapText="1"/>
    </xf>
    <xf numFmtId="0" fontId="26" fillId="0" borderId="70" xfId="0" applyFont="1" applyFill="1" applyBorder="1" applyAlignment="1">
      <alignment horizontal="center"/>
    </xf>
    <xf numFmtId="0" fontId="26" fillId="0" borderId="84" xfId="0" applyFont="1" applyFill="1" applyBorder="1" applyAlignment="1">
      <alignment vertical="top" wrapText="1"/>
    </xf>
    <xf numFmtId="0" fontId="26" fillId="0" borderId="85" xfId="0" applyFont="1" applyFill="1" applyBorder="1" applyAlignment="1">
      <alignment horizontal="center"/>
    </xf>
    <xf numFmtId="0" fontId="26" fillId="0" borderId="86" xfId="0" applyFont="1" applyFill="1" applyBorder="1" applyAlignment="1">
      <alignment horizontal="center"/>
    </xf>
    <xf numFmtId="167" fontId="26" fillId="0" borderId="64" xfId="0" applyNumberFormat="1" applyFont="1" applyFill="1" applyBorder="1" applyAlignment="1"/>
    <xf numFmtId="167" fontId="26" fillId="0" borderId="56" xfId="0" applyNumberFormat="1" applyFont="1" applyFill="1" applyBorder="1" applyAlignment="1"/>
    <xf numFmtId="0" fontId="26" fillId="0" borderId="86" xfId="0" applyFont="1" applyFill="1" applyBorder="1" applyAlignment="1">
      <alignment vertical="top" wrapText="1"/>
    </xf>
    <xf numFmtId="167" fontId="26" fillId="0" borderId="63" xfId="0" applyNumberFormat="1" applyFont="1" applyFill="1" applyBorder="1" applyAlignment="1">
      <alignment wrapText="1"/>
    </xf>
    <xf numFmtId="167" fontId="26" fillId="0" borderId="52" xfId="0" applyNumberFormat="1" applyFont="1" applyFill="1" applyBorder="1" applyAlignment="1">
      <alignment wrapText="1"/>
    </xf>
    <xf numFmtId="167" fontId="26" fillId="0" borderId="63" xfId="0" applyNumberFormat="1" applyFont="1" applyFill="1" applyBorder="1" applyAlignment="1"/>
    <xf numFmtId="167" fontId="26" fillId="0" borderId="52" xfId="0" applyNumberFormat="1" applyFont="1" applyFill="1" applyBorder="1" applyAlignment="1"/>
    <xf numFmtId="49" fontId="26" fillId="0" borderId="85" xfId="0" applyNumberFormat="1" applyFont="1" applyFill="1" applyBorder="1" applyAlignment="1">
      <alignment horizontal="center"/>
    </xf>
    <xf numFmtId="167" fontId="26" fillId="0" borderId="53" xfId="0" applyNumberFormat="1" applyFont="1" applyFill="1" applyBorder="1" applyAlignment="1">
      <alignment wrapText="1"/>
    </xf>
    <xf numFmtId="0" fontId="26" fillId="0" borderId="87" xfId="0" applyFont="1" applyFill="1" applyBorder="1" applyAlignment="1">
      <alignment horizontal="center"/>
    </xf>
    <xf numFmtId="167" fontId="26" fillId="0" borderId="55" xfId="0" applyNumberFormat="1" applyFont="1" applyFill="1" applyBorder="1" applyAlignment="1">
      <alignment wrapText="1"/>
    </xf>
    <xf numFmtId="49" fontId="26" fillId="0" borderId="85" xfId="0" applyNumberFormat="1" applyFont="1" applyFill="1" applyBorder="1" applyAlignment="1">
      <alignment horizontal="center" wrapText="1"/>
    </xf>
    <xf numFmtId="0" fontId="26" fillId="0" borderId="85" xfId="0" applyFont="1" applyFill="1" applyBorder="1" applyAlignment="1">
      <alignment horizontal="center" vertical="center"/>
    </xf>
    <xf numFmtId="167" fontId="26" fillId="0" borderId="63" xfId="0" applyNumberFormat="1" applyFont="1" applyFill="1" applyBorder="1"/>
    <xf numFmtId="167" fontId="26" fillId="0" borderId="52" xfId="0" applyNumberFormat="1" applyFont="1" applyFill="1" applyBorder="1"/>
    <xf numFmtId="49" fontId="26" fillId="0" borderId="90" xfId="0" applyNumberFormat="1" applyFont="1" applyFill="1" applyBorder="1" applyAlignment="1">
      <alignment horizontal="center"/>
    </xf>
    <xf numFmtId="0" fontId="26" fillId="0" borderId="74" xfId="0" applyFont="1" applyFill="1" applyBorder="1" applyAlignment="1">
      <alignment vertical="top" wrapText="1"/>
    </xf>
    <xf numFmtId="0" fontId="26" fillId="0" borderId="74" xfId="0" applyFont="1" applyFill="1" applyBorder="1" applyAlignment="1">
      <alignment horizontal="center"/>
    </xf>
    <xf numFmtId="49" fontId="26" fillId="0" borderId="75" xfId="0" applyNumberFormat="1" applyFont="1" applyFill="1" applyBorder="1" applyAlignment="1">
      <alignment horizontal="center"/>
    </xf>
    <xf numFmtId="167" fontId="26" fillId="0" borderId="76" xfId="0" applyNumberFormat="1" applyFont="1" applyFill="1" applyBorder="1" applyAlignment="1">
      <alignment wrapText="1"/>
    </xf>
    <xf numFmtId="167" fontId="26" fillId="0" borderId="91" xfId="0" applyNumberFormat="1" applyFont="1" applyFill="1" applyBorder="1" applyAlignment="1">
      <alignment wrapText="1"/>
    </xf>
    <xf numFmtId="0" fontId="26" fillId="0" borderId="81" xfId="0" applyFont="1" applyFill="1" applyBorder="1" applyAlignment="1" applyProtection="1">
      <alignment vertical="top" wrapText="1"/>
      <protection locked="0"/>
    </xf>
    <xf numFmtId="0" fontId="26" fillId="0" borderId="58" xfId="0" applyFont="1" applyFill="1" applyBorder="1" applyAlignment="1">
      <alignment horizontal="center" wrapText="1"/>
    </xf>
    <xf numFmtId="167" fontId="26" fillId="0" borderId="49" xfId="0" applyNumberFormat="1" applyFont="1" applyFill="1" applyBorder="1" applyAlignment="1"/>
    <xf numFmtId="0" fontId="26" fillId="0" borderId="69" xfId="0" applyFont="1" applyFill="1" applyBorder="1" applyAlignment="1">
      <alignment horizontal="center"/>
    </xf>
    <xf numFmtId="167" fontId="26" fillId="0" borderId="83" xfId="0" applyNumberFormat="1" applyFont="1" applyFill="1" applyBorder="1" applyAlignment="1"/>
    <xf numFmtId="167" fontId="26" fillId="0" borderId="51" xfId="0" applyNumberFormat="1" applyFont="1" applyFill="1" applyBorder="1" applyAlignment="1"/>
    <xf numFmtId="167" fontId="26" fillId="0" borderId="73" xfId="0" applyNumberFormat="1" applyFont="1" applyFill="1" applyBorder="1" applyAlignment="1"/>
    <xf numFmtId="167" fontId="26" fillId="0" borderId="57" xfId="0" applyNumberFormat="1" applyFont="1" applyFill="1" applyBorder="1" applyAlignment="1"/>
    <xf numFmtId="167" fontId="26" fillId="0" borderId="54" xfId="0" applyNumberFormat="1" applyFont="1" applyFill="1" applyBorder="1" applyAlignment="1"/>
    <xf numFmtId="167" fontId="26" fillId="0" borderId="53" xfId="0" applyNumberFormat="1" applyFont="1" applyFill="1" applyBorder="1" applyAlignment="1"/>
    <xf numFmtId="167" fontId="26" fillId="0" borderId="59" xfId="0" applyNumberFormat="1" applyFont="1" applyFill="1" applyBorder="1" applyAlignment="1">
      <alignment wrapText="1"/>
    </xf>
    <xf numFmtId="167" fontId="26" fillId="0" borderId="55" xfId="0" applyNumberFormat="1" applyFont="1" applyFill="1" applyBorder="1" applyAlignment="1"/>
    <xf numFmtId="167" fontId="26" fillId="0" borderId="60" xfId="0" applyNumberFormat="1" applyFont="1" applyFill="1" applyBorder="1" applyAlignment="1"/>
    <xf numFmtId="167" fontId="26" fillId="0" borderId="88" xfId="0" applyNumberFormat="1" applyFont="1" applyFill="1" applyBorder="1" applyAlignment="1">
      <alignment horizontal="right" wrapText="1"/>
    </xf>
    <xf numFmtId="167" fontId="26" fillId="0" borderId="89" xfId="0" applyNumberFormat="1" applyFont="1" applyFill="1" applyBorder="1" applyAlignment="1">
      <alignment horizontal="right" wrapText="1"/>
    </xf>
    <xf numFmtId="167" fontId="26" fillId="0" borderId="65" xfId="0" applyNumberFormat="1" applyFont="1" applyFill="1" applyBorder="1" applyAlignment="1">
      <alignment wrapText="1"/>
    </xf>
    <xf numFmtId="167" fontId="26" fillId="0" borderId="78" xfId="0" applyNumberFormat="1" applyFont="1" applyFill="1" applyBorder="1" applyAlignment="1"/>
    <xf numFmtId="0" fontId="33" fillId="0" borderId="1" xfId="169" applyFont="1"/>
    <xf numFmtId="0" fontId="34" fillId="0" borderId="1" xfId="169" applyFont="1" applyBorder="1" applyAlignment="1">
      <alignment horizontal="right"/>
    </xf>
    <xf numFmtId="0" fontId="23" fillId="0" borderId="0" xfId="0" applyFont="1" applyAlignment="1">
      <alignment horizontal="right"/>
    </xf>
    <xf numFmtId="0" fontId="23" fillId="0" borderId="1" xfId="169" applyFont="1" applyBorder="1" applyAlignment="1">
      <alignment horizontal="right"/>
    </xf>
    <xf numFmtId="0" fontId="34" fillId="0" borderId="1" xfId="169" applyFont="1" applyBorder="1" applyAlignment="1">
      <alignment horizontal="left"/>
    </xf>
    <xf numFmtId="0" fontId="23" fillId="0" borderId="1" xfId="169" applyFont="1" applyBorder="1" applyAlignment="1">
      <alignment horizontal="right" wrapText="1"/>
    </xf>
    <xf numFmtId="0" fontId="23" fillId="0" borderId="1" xfId="169" applyFont="1" applyBorder="1" applyAlignment="1">
      <alignment wrapText="1"/>
    </xf>
    <xf numFmtId="0" fontId="23" fillId="0" borderId="1" xfId="169" applyFont="1" applyAlignment="1"/>
    <xf numFmtId="164" fontId="23" fillId="0" borderId="0" xfId="168" applyFont="1" applyAlignment="1">
      <alignment horizontal="right"/>
    </xf>
    <xf numFmtId="0" fontId="23" fillId="0" borderId="1" xfId="169" applyFont="1" applyAlignment="1">
      <alignment horizontal="right" wrapText="1"/>
    </xf>
    <xf numFmtId="0" fontId="0" fillId="0" borderId="0" xfId="0" applyAlignment="1">
      <alignment wrapText="1"/>
    </xf>
    <xf numFmtId="0" fontId="36" fillId="0" borderId="1" xfId="169" applyFont="1" applyBorder="1" applyAlignment="1">
      <alignment horizontal="center" wrapText="1"/>
    </xf>
    <xf numFmtId="0" fontId="0" fillId="0" borderId="1" xfId="0" applyBorder="1" applyAlignment="1">
      <alignment horizontal="right" wrapText="1"/>
    </xf>
    <xf numFmtId="0" fontId="37" fillId="0" borderId="92" xfId="169" applyFont="1" applyBorder="1" applyAlignment="1">
      <alignment horizontal="center" vertical="center"/>
    </xf>
    <xf numFmtId="0" fontId="37" fillId="0" borderId="43" xfId="169" applyFont="1" applyBorder="1" applyAlignment="1">
      <alignment horizontal="center" vertical="center" wrapText="1"/>
    </xf>
    <xf numFmtId="0" fontId="38" fillId="0" borderId="51" xfId="169" applyFont="1" applyBorder="1" applyAlignment="1">
      <alignment horizontal="center" vertical="center"/>
    </xf>
    <xf numFmtId="0" fontId="38" fillId="0" borderId="73" xfId="169" applyFont="1" applyBorder="1" applyAlignment="1">
      <alignment horizontal="center" vertical="center" wrapText="1"/>
    </xf>
    <xf numFmtId="49" fontId="37" fillId="0" borderId="88" xfId="169" applyNumberFormat="1" applyFont="1" applyBorder="1" applyAlignment="1">
      <alignment horizontal="center" vertical="top"/>
    </xf>
    <xf numFmtId="49" fontId="37" fillId="0" borderId="89" xfId="169" applyNumberFormat="1" applyFont="1" applyBorder="1" applyAlignment="1">
      <alignment horizontal="center"/>
    </xf>
    <xf numFmtId="1" fontId="37" fillId="0" borderId="89" xfId="169" applyNumberFormat="1" applyFont="1" applyBorder="1" applyAlignment="1">
      <alignment horizontal="center"/>
    </xf>
    <xf numFmtId="0" fontId="37" fillId="0" borderId="56" xfId="169" applyFont="1" applyBorder="1" applyAlignment="1">
      <alignment horizontal="center"/>
    </xf>
    <xf numFmtId="0" fontId="37" fillId="0" borderId="90" xfId="169" applyFont="1" applyBorder="1" applyAlignment="1">
      <alignment horizontal="center"/>
    </xf>
    <xf numFmtId="49" fontId="39" fillId="0" borderId="63" xfId="169" applyNumberFormat="1" applyFont="1" applyBorder="1" applyAlignment="1">
      <alignment horizontal="center" vertical="top"/>
    </xf>
    <xf numFmtId="49" fontId="39" fillId="0" borderId="52" xfId="169" applyNumberFormat="1" applyFont="1" applyBorder="1" applyAlignment="1">
      <alignment horizontal="left" vertical="top" wrapText="1"/>
    </xf>
    <xf numFmtId="167" fontId="39" fillId="0" borderId="52" xfId="169" applyNumberFormat="1" applyFont="1" applyBorder="1" applyAlignment="1">
      <alignment horizontal="center"/>
    </xf>
    <xf numFmtId="167" fontId="39" fillId="0" borderId="54" xfId="169" applyNumberFormat="1" applyFont="1" applyBorder="1" applyAlignment="1">
      <alignment horizontal="center"/>
    </xf>
    <xf numFmtId="0" fontId="33" fillId="0" borderId="93" xfId="169" applyFont="1" applyBorder="1"/>
    <xf numFmtId="0" fontId="39" fillId="0" borderId="63" xfId="169" applyFont="1" applyBorder="1" applyAlignment="1">
      <alignment horizontal="center" vertical="justify"/>
    </xf>
    <xf numFmtId="0" fontId="39" fillId="0" borderId="53" xfId="169" applyFont="1" applyBorder="1" applyAlignment="1">
      <alignment horizontal="left" vertical="top" wrapText="1"/>
    </xf>
    <xf numFmtId="49" fontId="39" fillId="0" borderId="63" xfId="169" applyNumberFormat="1" applyFont="1" applyBorder="1" applyAlignment="1">
      <alignment horizontal="center" vertical="justify"/>
    </xf>
    <xf numFmtId="167" fontId="39" fillId="0" borderId="94" xfId="169" applyNumberFormat="1" applyFont="1" applyBorder="1" applyAlignment="1">
      <alignment horizontal="center"/>
    </xf>
    <xf numFmtId="169" fontId="39" fillId="0" borderId="52" xfId="169" applyNumberFormat="1" applyFont="1" applyBorder="1" applyAlignment="1">
      <alignment horizontal="center"/>
    </xf>
    <xf numFmtId="169" fontId="39" fillId="0" borderId="56" xfId="169" applyNumberFormat="1" applyFont="1" applyBorder="1" applyAlignment="1">
      <alignment horizontal="center"/>
    </xf>
    <xf numFmtId="0" fontId="40" fillId="0" borderId="1" xfId="169" applyFont="1" applyFill="1"/>
    <xf numFmtId="0" fontId="38" fillId="0" borderId="1" xfId="169" applyFont="1"/>
    <xf numFmtId="49" fontId="37" fillId="0" borderId="76" xfId="169" applyNumberFormat="1" applyFont="1" applyBorder="1" applyAlignment="1">
      <alignment horizontal="center" vertical="justify"/>
    </xf>
    <xf numFmtId="0" fontId="39" fillId="0" borderId="91" xfId="169" applyFont="1" applyBorder="1" applyAlignment="1">
      <alignment horizontal="left" vertical="top" wrapText="1"/>
    </xf>
    <xf numFmtId="167" fontId="39" fillId="0" borderId="91" xfId="169" applyNumberFormat="1" applyFont="1" applyBorder="1" applyAlignment="1">
      <alignment horizontal="center"/>
    </xf>
    <xf numFmtId="0" fontId="33" fillId="0" borderId="67" xfId="169" applyFont="1" applyBorder="1"/>
    <xf numFmtId="167" fontId="33" fillId="0" borderId="1" xfId="169" applyNumberFormat="1" applyFont="1" applyAlignment="1">
      <alignment horizontal="center"/>
    </xf>
    <xf numFmtId="0" fontId="30" fillId="0" borderId="0" xfId="0" applyFont="1" applyFill="1"/>
    <xf numFmtId="0" fontId="37" fillId="0" borderId="0" xfId="0" applyFont="1" applyFill="1" applyAlignment="1">
      <alignment horizontal="left" vertical="center"/>
    </xf>
    <xf numFmtId="167" fontId="0" fillId="0" borderId="0" xfId="0" applyNumberFormat="1" applyFill="1" applyAlignment="1">
      <alignment horizontal="right" vertical="top" wrapText="1"/>
    </xf>
    <xf numFmtId="0" fontId="30" fillId="0" borderId="0" xfId="0" applyFont="1" applyFill="1" applyAlignment="1">
      <alignment horizontal="right"/>
    </xf>
    <xf numFmtId="0" fontId="41" fillId="0" borderId="1" xfId="0" applyFont="1" applyFill="1" applyBorder="1" applyAlignment="1">
      <alignment vertical="top" wrapText="1"/>
    </xf>
    <xf numFmtId="0" fontId="41" fillId="0" borderId="1" xfId="0" applyFont="1" applyFill="1" applyBorder="1" applyAlignment="1">
      <alignment horizontal="center" vertical="top" wrapText="1"/>
    </xf>
    <xf numFmtId="167" fontId="41" fillId="0" borderId="1" xfId="0" applyNumberFormat="1" applyFont="1" applyFill="1" applyBorder="1" applyAlignment="1">
      <alignment horizontal="center" vertical="top" wrapText="1"/>
    </xf>
    <xf numFmtId="0" fontId="30" fillId="0" borderId="1" xfId="0" applyFont="1" applyFill="1" applyBorder="1"/>
    <xf numFmtId="0" fontId="43" fillId="0" borderId="0" xfId="0" applyFont="1" applyFill="1" applyAlignment="1"/>
    <xf numFmtId="0" fontId="43" fillId="0" borderId="1" xfId="0" applyFont="1" applyFill="1" applyBorder="1" applyAlignment="1"/>
    <xf numFmtId="0" fontId="44" fillId="0" borderId="0" xfId="0" applyFont="1" applyFill="1"/>
    <xf numFmtId="0" fontId="44" fillId="0" borderId="1" xfId="0" applyFont="1" applyFill="1" applyBorder="1"/>
    <xf numFmtId="0" fontId="25" fillId="0" borderId="84" xfId="0" applyFont="1" applyFill="1" applyBorder="1"/>
    <xf numFmtId="0" fontId="25" fillId="0" borderId="96" xfId="0" applyFont="1" applyFill="1" applyBorder="1"/>
    <xf numFmtId="0" fontId="25" fillId="0" borderId="64" xfId="0" applyFont="1" applyFill="1" applyBorder="1"/>
    <xf numFmtId="0" fontId="25" fillId="0" borderId="56" xfId="0" applyFont="1" applyFill="1" applyBorder="1"/>
    <xf numFmtId="0" fontId="25" fillId="0" borderId="60" xfId="0" applyFont="1" applyFill="1" applyBorder="1"/>
    <xf numFmtId="167" fontId="25" fillId="0" borderId="84" xfId="0" applyNumberFormat="1" applyFont="1" applyFill="1" applyBorder="1"/>
    <xf numFmtId="0" fontId="26" fillId="0" borderId="59" xfId="0" applyFont="1" applyFill="1" applyBorder="1" applyAlignment="1">
      <alignment horizontal="center"/>
    </xf>
    <xf numFmtId="0" fontId="26" fillId="0" borderId="63" xfId="0" applyFont="1" applyFill="1" applyBorder="1" applyAlignment="1">
      <alignment horizontal="center"/>
    </xf>
    <xf numFmtId="0" fontId="26" fillId="0" borderId="52" xfId="0" applyFont="1" applyFill="1" applyBorder="1" applyAlignment="1">
      <alignment horizontal="center"/>
    </xf>
    <xf numFmtId="0" fontId="26" fillId="0" borderId="54" xfId="0" applyFont="1" applyFill="1" applyBorder="1" applyAlignment="1">
      <alignment horizontal="center"/>
    </xf>
    <xf numFmtId="167" fontId="26" fillId="0" borderId="86" xfId="0" applyNumberFormat="1" applyFont="1" applyFill="1" applyBorder="1"/>
    <xf numFmtId="167" fontId="37" fillId="0" borderId="0" xfId="0" applyNumberFormat="1" applyFont="1" applyFill="1" applyAlignment="1">
      <alignment horizontal="left" vertical="center"/>
    </xf>
    <xf numFmtId="167" fontId="44" fillId="0" borderId="0" xfId="0" applyNumberFormat="1" applyFont="1" applyFill="1"/>
    <xf numFmtId="0" fontId="26" fillId="0" borderId="87" xfId="0" applyFont="1" applyFill="1" applyBorder="1" applyAlignment="1">
      <alignment vertical="top" wrapText="1"/>
    </xf>
    <xf numFmtId="0" fontId="26" fillId="0" borderId="53" xfId="0" applyFont="1" applyFill="1" applyBorder="1" applyAlignment="1">
      <alignment horizontal="center"/>
    </xf>
    <xf numFmtId="49" fontId="26" fillId="0" borderId="52" xfId="0" applyNumberFormat="1" applyFont="1" applyFill="1" applyBorder="1" applyAlignment="1">
      <alignment horizontal="center"/>
    </xf>
    <xf numFmtId="167" fontId="26" fillId="0" borderId="85" xfId="0" applyNumberFormat="1" applyFont="1" applyFill="1" applyBorder="1" applyAlignment="1">
      <alignment horizontal="right" wrapText="1"/>
    </xf>
    <xf numFmtId="0" fontId="26" fillId="0" borderId="85" xfId="0" applyFont="1" applyFill="1" applyBorder="1" applyAlignment="1">
      <alignment horizontal="center" wrapText="1"/>
    </xf>
    <xf numFmtId="49" fontId="26" fillId="0" borderId="52" xfId="0" applyNumberFormat="1" applyFont="1" applyFill="1" applyBorder="1" applyAlignment="1">
      <alignment horizontal="center" wrapText="1"/>
    </xf>
    <xf numFmtId="49" fontId="26" fillId="0" borderId="54" xfId="0" applyNumberFormat="1" applyFont="1" applyFill="1" applyBorder="1" applyAlignment="1">
      <alignment horizontal="center" wrapText="1"/>
    </xf>
    <xf numFmtId="167" fontId="30" fillId="0" borderId="0" xfId="0" applyNumberFormat="1" applyFont="1" applyFill="1"/>
    <xf numFmtId="0" fontId="28" fillId="0" borderId="86" xfId="0" applyFont="1" applyFill="1" applyBorder="1" applyAlignment="1">
      <alignment vertical="top" wrapText="1"/>
    </xf>
    <xf numFmtId="0" fontId="26" fillId="0" borderId="86" xfId="170" applyFont="1" applyFill="1" applyBorder="1" applyAlignment="1">
      <alignment vertical="top" wrapText="1"/>
    </xf>
    <xf numFmtId="0" fontId="37" fillId="0" borderId="0" xfId="0" applyFont="1" applyFill="1" applyAlignment="1">
      <alignment horizontal="left" vertical="center" wrapText="1"/>
    </xf>
    <xf numFmtId="0" fontId="26" fillId="0" borderId="55" xfId="0" applyFont="1" applyFill="1" applyBorder="1" applyAlignment="1">
      <alignment vertical="top" wrapText="1"/>
    </xf>
    <xf numFmtId="49" fontId="26" fillId="0" borderId="86" xfId="0" applyNumberFormat="1" applyFont="1" applyFill="1" applyBorder="1" applyAlignment="1">
      <alignment vertical="top" wrapText="1"/>
    </xf>
    <xf numFmtId="49" fontId="26" fillId="0" borderId="55" xfId="0" applyNumberFormat="1" applyFont="1" applyFill="1" applyBorder="1" applyAlignment="1">
      <alignment vertical="top" wrapText="1"/>
    </xf>
    <xf numFmtId="0" fontId="30" fillId="0" borderId="58" xfId="0" applyFont="1" applyFill="1" applyBorder="1"/>
    <xf numFmtId="0" fontId="45" fillId="0" borderId="0" xfId="0" applyFont="1" applyFill="1" applyAlignment="1">
      <alignment horizontal="left" vertical="center"/>
    </xf>
    <xf numFmtId="49" fontId="26" fillId="0" borderId="50" xfId="0" applyNumberFormat="1" applyFont="1" applyFill="1" applyBorder="1" applyAlignment="1">
      <alignment vertical="top" wrapText="1"/>
    </xf>
    <xf numFmtId="49" fontId="26" fillId="4" borderId="50" xfId="0" applyNumberFormat="1" applyFont="1" applyFill="1" applyBorder="1" applyAlignment="1">
      <alignment vertical="top" wrapText="1"/>
    </xf>
    <xf numFmtId="49" fontId="26" fillId="4" borderId="55" xfId="0" applyNumberFormat="1" applyFont="1" applyFill="1" applyBorder="1" applyAlignment="1">
      <alignment vertical="top" wrapText="1"/>
    </xf>
    <xf numFmtId="0" fontId="26" fillId="4" borderId="86" xfId="0" applyFont="1" applyFill="1" applyBorder="1" applyAlignment="1">
      <alignment vertical="top" wrapText="1"/>
    </xf>
    <xf numFmtId="0" fontId="26" fillId="0" borderId="0" xfId="0" applyFont="1" applyFill="1" applyAlignment="1">
      <alignment horizontal="center"/>
    </xf>
    <xf numFmtId="49" fontId="26" fillId="0" borderId="53" xfId="0" applyNumberFormat="1" applyFont="1" applyFill="1" applyBorder="1" applyAlignment="1">
      <alignment horizontal="center" wrapText="1"/>
    </xf>
    <xf numFmtId="49" fontId="26" fillId="0" borderId="96" xfId="0" applyNumberFormat="1" applyFont="1" applyFill="1" applyBorder="1" applyAlignment="1">
      <alignment horizontal="center"/>
    </xf>
    <xf numFmtId="0" fontId="26" fillId="0" borderId="65" xfId="0" applyFont="1" applyFill="1" applyBorder="1" applyAlignment="1">
      <alignment horizontal="center"/>
    </xf>
    <xf numFmtId="167" fontId="26" fillId="0" borderId="0" xfId="0" applyNumberFormat="1" applyFont="1" applyFill="1"/>
    <xf numFmtId="0" fontId="26" fillId="0" borderId="88" xfId="0" applyFont="1" applyFill="1" applyBorder="1" applyAlignment="1">
      <alignment horizontal="center"/>
    </xf>
    <xf numFmtId="0" fontId="26" fillId="0" borderId="89" xfId="0" applyFont="1" applyFill="1" applyBorder="1" applyAlignment="1">
      <alignment horizontal="center"/>
    </xf>
    <xf numFmtId="0" fontId="26" fillId="0" borderId="87" xfId="0" applyFont="1" applyFill="1" applyBorder="1"/>
    <xf numFmtId="0" fontId="26" fillId="0" borderId="81" xfId="0" applyFont="1" applyFill="1" applyBorder="1" applyAlignment="1">
      <alignment vertical="top"/>
    </xf>
    <xf numFmtId="0" fontId="26" fillId="0" borderId="48" xfId="0" applyFont="1" applyFill="1" applyBorder="1" applyAlignment="1">
      <alignment horizontal="center"/>
    </xf>
    <xf numFmtId="0" fontId="26" fillId="0" borderId="84" xfId="0" applyFont="1" applyFill="1" applyBorder="1" applyAlignment="1">
      <alignment horizontal="center"/>
    </xf>
    <xf numFmtId="0" fontId="0" fillId="0" borderId="0" xfId="0" applyFont="1" applyFill="1"/>
    <xf numFmtId="0" fontId="28" fillId="0" borderId="84" xfId="0" applyFont="1" applyFill="1" applyBorder="1" applyAlignment="1">
      <alignment vertical="top" wrapText="1"/>
    </xf>
    <xf numFmtId="0" fontId="26" fillId="0" borderId="93" xfId="0" applyNumberFormat="1" applyFont="1" applyFill="1" applyBorder="1" applyAlignment="1">
      <alignment vertical="top" wrapText="1"/>
    </xf>
    <xf numFmtId="0" fontId="26" fillId="0" borderId="64" xfId="0" applyFont="1" applyFill="1" applyBorder="1" applyAlignment="1">
      <alignment horizontal="center"/>
    </xf>
    <xf numFmtId="0" fontId="26" fillId="0" borderId="56" xfId="0" applyFont="1" applyFill="1" applyBorder="1" applyAlignment="1">
      <alignment horizontal="center"/>
    </xf>
    <xf numFmtId="0" fontId="43" fillId="0" borderId="0" xfId="0" applyFont="1" applyFill="1"/>
    <xf numFmtId="0" fontId="43" fillId="0" borderId="1" xfId="0" applyFont="1" applyFill="1" applyBorder="1"/>
    <xf numFmtId="0" fontId="26" fillId="0" borderId="81" xfId="0" applyFont="1" applyFill="1" applyBorder="1" applyAlignment="1">
      <alignment vertical="top" wrapText="1"/>
    </xf>
    <xf numFmtId="0" fontId="30" fillId="0" borderId="80" xfId="0" applyFont="1" applyFill="1" applyBorder="1"/>
    <xf numFmtId="0" fontId="26" fillId="0" borderId="55" xfId="0" applyNumberFormat="1" applyFont="1" applyFill="1" applyBorder="1" applyAlignment="1">
      <alignment vertical="top" wrapText="1"/>
    </xf>
    <xf numFmtId="0" fontId="30" fillId="0" borderId="59" xfId="0" applyFont="1" applyFill="1" applyBorder="1"/>
    <xf numFmtId="167" fontId="26" fillId="4" borderId="86" xfId="0" applyNumberFormat="1" applyFont="1" applyFill="1" applyBorder="1"/>
    <xf numFmtId="49" fontId="26" fillId="0" borderId="63" xfId="0" applyNumberFormat="1" applyFont="1" applyFill="1" applyBorder="1" applyAlignment="1">
      <alignment horizontal="center" wrapText="1"/>
    </xf>
    <xf numFmtId="167" fontId="26" fillId="0" borderId="86" xfId="0" applyNumberFormat="1" applyFont="1" applyFill="1" applyBorder="1" applyAlignment="1">
      <alignment horizontal="right" wrapText="1"/>
    </xf>
    <xf numFmtId="49" fontId="26" fillId="0" borderId="94" xfId="0" applyNumberFormat="1" applyFont="1" applyFill="1" applyBorder="1" applyAlignment="1">
      <alignment horizontal="center" wrapText="1"/>
    </xf>
    <xf numFmtId="49" fontId="26" fillId="0" borderId="84" xfId="0" applyNumberFormat="1" applyFont="1" applyFill="1" applyBorder="1" applyAlignment="1">
      <alignment vertical="top" wrapText="1"/>
    </xf>
    <xf numFmtId="0" fontId="46" fillId="0" borderId="0" xfId="0" applyFont="1" applyFill="1"/>
    <xf numFmtId="0" fontId="46" fillId="0" borderId="1" xfId="0" applyFont="1" applyFill="1" applyBorder="1"/>
    <xf numFmtId="49" fontId="26" fillId="0" borderId="93" xfId="0" applyNumberFormat="1" applyFont="1" applyFill="1" applyBorder="1" applyAlignment="1">
      <alignment vertical="top" wrapText="1"/>
    </xf>
    <xf numFmtId="49" fontId="26" fillId="0" borderId="54" xfId="0" applyNumberFormat="1" applyFont="1" applyFill="1" applyBorder="1" applyAlignment="1">
      <alignment horizontal="center"/>
    </xf>
    <xf numFmtId="4" fontId="26" fillId="0" borderId="85" xfId="0" applyNumberFormat="1" applyFont="1" applyFill="1" applyBorder="1" applyAlignment="1">
      <alignment horizontal="center"/>
    </xf>
    <xf numFmtId="0" fontId="26" fillId="0" borderId="84" xfId="0" applyFont="1" applyBorder="1" applyAlignment="1">
      <alignment vertical="top" wrapText="1"/>
    </xf>
    <xf numFmtId="0" fontId="26" fillId="0" borderId="63" xfId="0" applyFont="1" applyFill="1" applyBorder="1" applyAlignment="1">
      <alignment vertical="top" wrapText="1"/>
    </xf>
    <xf numFmtId="0" fontId="26" fillId="0" borderId="86" xfId="0" applyFont="1" applyBorder="1" applyAlignment="1">
      <alignment vertical="top" wrapText="1"/>
    </xf>
    <xf numFmtId="0" fontId="26" fillId="0" borderId="86" xfId="0" applyFont="1" applyFill="1" applyBorder="1" applyAlignment="1">
      <alignment horizontal="center" vertical="top" wrapText="1"/>
    </xf>
    <xf numFmtId="0" fontId="28" fillId="0" borderId="87" xfId="170" applyFont="1" applyFill="1" applyBorder="1" applyAlignment="1">
      <alignment vertical="top" wrapText="1"/>
    </xf>
    <xf numFmtId="0" fontId="28" fillId="0" borderId="86" xfId="170" applyFont="1" applyFill="1" applyBorder="1" applyAlignment="1">
      <alignment vertical="top" wrapText="1"/>
    </xf>
    <xf numFmtId="0" fontId="26" fillId="0" borderId="95" xfId="0" applyFont="1" applyFill="1" applyBorder="1" applyAlignment="1">
      <alignment horizontal="center"/>
    </xf>
    <xf numFmtId="0" fontId="26" fillId="0" borderId="76" xfId="0" applyFont="1" applyFill="1" applyBorder="1" applyAlignment="1">
      <alignment horizontal="center"/>
    </xf>
    <xf numFmtId="0" fontId="26" fillId="0" borderId="91" xfId="0" applyFont="1" applyFill="1" applyBorder="1" applyAlignment="1">
      <alignment horizontal="center"/>
    </xf>
    <xf numFmtId="0" fontId="26" fillId="0" borderId="78" xfId="0" applyFont="1" applyFill="1" applyBorder="1" applyAlignment="1">
      <alignment horizontal="center"/>
    </xf>
    <xf numFmtId="0" fontId="26" fillId="0" borderId="75" xfId="0" applyFont="1" applyFill="1" applyBorder="1" applyAlignment="1">
      <alignment horizontal="center"/>
    </xf>
    <xf numFmtId="167" fontId="26" fillId="0" borderId="74" xfId="0" applyNumberFormat="1" applyFont="1" applyFill="1" applyBorder="1"/>
    <xf numFmtId="0" fontId="30" fillId="0" borderId="67" xfId="0" applyFont="1" applyFill="1" applyBorder="1" applyAlignment="1">
      <alignment vertical="top" wrapText="1"/>
    </xf>
    <xf numFmtId="0" fontId="30" fillId="0" borderId="67" xfId="0" applyFont="1" applyFill="1" applyBorder="1" applyAlignment="1">
      <alignment horizontal="center"/>
    </xf>
    <xf numFmtId="167" fontId="30" fillId="0" borderId="67" xfId="0" applyNumberFormat="1" applyFont="1" applyFill="1" applyBorder="1" applyAlignment="1">
      <alignment horizontal="center"/>
    </xf>
    <xf numFmtId="0" fontId="30" fillId="0" borderId="67" xfId="0" applyFont="1" applyFill="1" applyBorder="1"/>
    <xf numFmtId="0" fontId="30" fillId="0" borderId="0" xfId="0" applyFont="1" applyFill="1" applyAlignment="1">
      <alignment vertical="top" wrapText="1"/>
    </xf>
    <xf numFmtId="167" fontId="30" fillId="0" borderId="0" xfId="0" applyNumberFormat="1" applyFont="1" applyFill="1" applyAlignment="1">
      <alignment horizontal="center"/>
    </xf>
    <xf numFmtId="0" fontId="25" fillId="0" borderId="97" xfId="0" applyFont="1" applyFill="1" applyBorder="1" applyAlignment="1">
      <alignment horizontal="center" vertical="center" wrapText="1"/>
    </xf>
    <xf numFmtId="0" fontId="25" fillId="0" borderId="81" xfId="0" applyFont="1" applyFill="1" applyBorder="1" applyAlignment="1">
      <alignment horizontal="center" vertical="center"/>
    </xf>
    <xf numFmtId="0" fontId="25" fillId="0" borderId="79" xfId="0" applyFont="1" applyFill="1" applyBorder="1" applyAlignment="1">
      <alignment horizontal="center" vertical="center"/>
    </xf>
    <xf numFmtId="0" fontId="25" fillId="0" borderId="69" xfId="0" applyFont="1" applyFill="1" applyBorder="1" applyAlignment="1">
      <alignment vertical="top" wrapText="1"/>
    </xf>
    <xf numFmtId="0" fontId="25" fillId="0" borderId="69" xfId="0" applyFont="1" applyFill="1" applyBorder="1"/>
    <xf numFmtId="167" fontId="42" fillId="0" borderId="41" xfId="0" applyNumberFormat="1" applyFont="1" applyFill="1" applyBorder="1" applyAlignment="1">
      <alignment horizontal="right"/>
    </xf>
    <xf numFmtId="167" fontId="25" fillId="0" borderId="69" xfId="0" applyNumberFormat="1" applyFont="1" applyFill="1" applyBorder="1"/>
    <xf numFmtId="167" fontId="26" fillId="0" borderId="84" xfId="0" applyNumberFormat="1" applyFont="1" applyFill="1" applyBorder="1"/>
    <xf numFmtId="167" fontId="26" fillId="0" borderId="81" xfId="0" applyNumberFormat="1" applyFont="1" applyFill="1" applyBorder="1"/>
    <xf numFmtId="167" fontId="25" fillId="0" borderId="97" xfId="0" applyNumberFormat="1" applyFont="1" applyFill="1" applyBorder="1"/>
    <xf numFmtId="167" fontId="26" fillId="0" borderId="87" xfId="0" applyNumberFormat="1" applyFont="1" applyFill="1" applyBorder="1"/>
    <xf numFmtId="3" fontId="25" fillId="0" borderId="79" xfId="0" applyNumberFormat="1" applyFont="1" applyFill="1" applyBorder="1" applyAlignment="1">
      <alignment horizontal="center" vertical="center"/>
    </xf>
    <xf numFmtId="0" fontId="25" fillId="0" borderId="98" xfId="0" applyFont="1" applyFill="1" applyBorder="1" applyAlignment="1">
      <alignment horizontal="center"/>
    </xf>
    <xf numFmtId="167" fontId="26" fillId="0" borderId="46" xfId="0" applyNumberFormat="1" applyFont="1" applyFill="1" applyBorder="1" applyAlignment="1"/>
    <xf numFmtId="167" fontId="26" fillId="0" borderId="82" xfId="0" applyNumberFormat="1" applyFont="1" applyFill="1" applyBorder="1" applyAlignment="1"/>
    <xf numFmtId="0" fontId="25" fillId="0" borderId="1" xfId="0" applyFont="1" applyFill="1" applyBorder="1" applyAlignment="1">
      <alignment horizontal="center" vertical="center" wrapText="1"/>
    </xf>
    <xf numFmtId="0" fontId="26" fillId="0" borderId="0" xfId="0" applyFont="1" applyAlignment="1">
      <alignment horizontal="center" vertical="center" wrapText="1"/>
    </xf>
    <xf numFmtId="0" fontId="26" fillId="0" borderId="41" xfId="0" applyFont="1" applyFill="1" applyBorder="1" applyAlignment="1">
      <alignment horizontal="right" wrapText="1"/>
    </xf>
    <xf numFmtId="0" fontId="0" fillId="0" borderId="41" xfId="0" applyBorder="1" applyAlignment="1">
      <alignment wrapText="1"/>
    </xf>
    <xf numFmtId="0" fontId="23" fillId="0" borderId="0" xfId="0" applyFont="1" applyAlignment="1">
      <alignment horizontal="right" wrapText="1"/>
    </xf>
    <xf numFmtId="0" fontId="23" fillId="0" borderId="0" xfId="0" applyFont="1" applyAlignment="1">
      <alignment wrapText="1"/>
    </xf>
    <xf numFmtId="0" fontId="23" fillId="0" borderId="1" xfId="0" applyFont="1" applyBorder="1" applyAlignment="1">
      <alignment horizontal="right" wrapText="1"/>
    </xf>
    <xf numFmtId="164" fontId="23" fillId="0" borderId="1" xfId="168" applyFont="1" applyBorder="1" applyAlignment="1">
      <alignment horizontal="right" wrapText="1"/>
    </xf>
    <xf numFmtId="0" fontId="0" fillId="0" borderId="0" xfId="0" applyAlignment="1">
      <alignment wrapText="1"/>
    </xf>
    <xf numFmtId="0" fontId="23" fillId="0" borderId="0" xfId="0" applyFont="1" applyFill="1" applyAlignment="1">
      <alignment horizontal="right" vertical="top" wrapText="1"/>
    </xf>
    <xf numFmtId="0" fontId="0" fillId="0" borderId="0" xfId="0" applyAlignment="1">
      <alignment horizontal="right" vertical="top" wrapText="1"/>
    </xf>
    <xf numFmtId="0" fontId="23" fillId="0" borderId="0" xfId="0" applyFont="1" applyFill="1" applyAlignment="1">
      <alignment horizontal="right" wrapText="1"/>
    </xf>
    <xf numFmtId="0" fontId="0" fillId="0" borderId="0" xfId="0" applyFill="1" applyAlignment="1">
      <alignment wrapText="1"/>
    </xf>
    <xf numFmtId="0" fontId="25" fillId="0" borderId="73" xfId="0" applyFont="1" applyFill="1" applyBorder="1" applyAlignment="1">
      <alignment horizontal="center" vertical="center" wrapText="1"/>
    </xf>
    <xf numFmtId="0" fontId="25" fillId="0" borderId="78" xfId="0" applyFont="1" applyFill="1" applyBorder="1" applyAlignment="1">
      <alignment horizontal="center" vertical="center" wrapText="1"/>
    </xf>
    <xf numFmtId="0" fontId="0" fillId="0" borderId="0" xfId="0" applyFill="1" applyAlignment="1">
      <alignment horizontal="right" wrapText="1"/>
    </xf>
    <xf numFmtId="0" fontId="25" fillId="0" borderId="0" xfId="0" applyFont="1" applyFill="1" applyAlignment="1">
      <alignment horizontal="center" vertical="center" wrapText="1"/>
    </xf>
    <xf numFmtId="0" fontId="25" fillId="0" borderId="69" xfId="0" applyFont="1" applyFill="1" applyBorder="1" applyAlignment="1">
      <alignment horizontal="center" vertical="center" wrapText="1"/>
    </xf>
    <xf numFmtId="0" fontId="26" fillId="0" borderId="74" xfId="0" applyFont="1" applyFill="1" applyBorder="1" applyAlignment="1">
      <alignment horizontal="center" vertical="center" wrapText="1"/>
    </xf>
    <xf numFmtId="0" fontId="25" fillId="0" borderId="70" xfId="0" applyFont="1" applyFill="1" applyBorder="1" applyAlignment="1">
      <alignment horizontal="center" vertical="center"/>
    </xf>
    <xf numFmtId="0" fontId="26" fillId="0" borderId="75" xfId="0" applyFont="1" applyFill="1" applyBorder="1" applyAlignment="1">
      <alignment horizontal="center" vertical="center"/>
    </xf>
    <xf numFmtId="167" fontId="25" fillId="0" borderId="71" xfId="0" applyNumberFormat="1" applyFont="1" applyFill="1" applyBorder="1" applyAlignment="1">
      <alignment horizontal="center" vertical="center" wrapText="1"/>
    </xf>
    <xf numFmtId="0" fontId="31" fillId="0" borderId="76" xfId="0" applyFont="1" applyFill="1" applyBorder="1" applyAlignment="1">
      <alignment horizontal="center" vertical="center" wrapText="1"/>
    </xf>
    <xf numFmtId="0" fontId="25" fillId="0" borderId="72" xfId="0" applyFont="1" applyFill="1" applyBorder="1" applyAlignment="1">
      <alignment horizontal="center" vertical="center"/>
    </xf>
    <xf numFmtId="0" fontId="25" fillId="0" borderId="77" xfId="0" applyFont="1" applyFill="1" applyBorder="1" applyAlignment="1">
      <alignment horizontal="center" vertical="center"/>
    </xf>
    <xf numFmtId="167" fontId="38" fillId="0" borderId="69" xfId="0" applyNumberFormat="1" applyFont="1" applyFill="1" applyBorder="1" applyAlignment="1">
      <alignment horizontal="center" vertical="center" wrapText="1"/>
    </xf>
    <xf numFmtId="0" fontId="44" fillId="0" borderId="74" xfId="0" applyFont="1" applyFill="1" applyBorder="1" applyAlignment="1">
      <alignment horizontal="center" vertical="center" wrapText="1"/>
    </xf>
    <xf numFmtId="0" fontId="38" fillId="0" borderId="70" xfId="0" applyFont="1" applyFill="1" applyBorder="1" applyAlignment="1">
      <alignment horizontal="center" vertical="center" wrapText="1"/>
    </xf>
    <xf numFmtId="0" fontId="38" fillId="0" borderId="99" xfId="0" applyFont="1" applyFill="1" applyBorder="1" applyAlignment="1">
      <alignment horizontal="center" vertical="center" wrapText="1"/>
    </xf>
    <xf numFmtId="164" fontId="23" fillId="0" borderId="0" xfId="168" applyFont="1" applyFill="1" applyAlignment="1">
      <alignment horizontal="right" wrapText="1"/>
    </xf>
    <xf numFmtId="0" fontId="25" fillId="0" borderId="1" xfId="171" applyFont="1" applyFill="1" applyAlignment="1">
      <alignment horizontal="center" vertical="top" wrapText="1"/>
    </xf>
    <xf numFmtId="0" fontId="23" fillId="0" borderId="1" xfId="171" applyFont="1" applyFill="1" applyAlignment="1">
      <alignment wrapText="1"/>
    </xf>
    <xf numFmtId="0" fontId="25" fillId="0" borderId="74" xfId="0" applyFont="1" applyFill="1" applyBorder="1" applyAlignment="1">
      <alignment horizontal="center" vertical="center" wrapText="1"/>
    </xf>
    <xf numFmtId="0" fontId="25" fillId="0" borderId="69" xfId="0" applyFont="1" applyFill="1" applyBorder="1" applyAlignment="1">
      <alignment horizontal="center" vertical="center"/>
    </xf>
    <xf numFmtId="0" fontId="25" fillId="0" borderId="74" xfId="0" applyFont="1" applyFill="1" applyBorder="1" applyAlignment="1">
      <alignment horizontal="center" vertical="center"/>
    </xf>
    <xf numFmtId="0" fontId="25" fillId="0" borderId="95" xfId="0" applyFont="1" applyFill="1" applyBorder="1" applyAlignment="1">
      <alignment horizontal="center" vertical="center"/>
    </xf>
    <xf numFmtId="0" fontId="25" fillId="0" borderId="71" xfId="0" applyFont="1" applyFill="1" applyBorder="1" applyAlignment="1">
      <alignment horizontal="center" vertical="center"/>
    </xf>
    <xf numFmtId="0" fontId="26" fillId="0" borderId="51" xfId="0" applyFont="1" applyFill="1" applyBorder="1" applyAlignment="1">
      <alignment horizontal="center" vertical="center"/>
    </xf>
    <xf numFmtId="0" fontId="26" fillId="0" borderId="73" xfId="0" applyFont="1" applyFill="1" applyBorder="1" applyAlignment="1">
      <alignment horizontal="center" vertical="center"/>
    </xf>
    <xf numFmtId="0" fontId="25" fillId="0" borderId="76" xfId="0" applyFont="1" applyFill="1" applyBorder="1" applyAlignment="1">
      <alignment horizontal="center" vertical="center"/>
    </xf>
    <xf numFmtId="0" fontId="26" fillId="0" borderId="91" xfId="0" applyFont="1" applyFill="1" applyBorder="1" applyAlignment="1">
      <alignment horizontal="center" vertical="center"/>
    </xf>
    <xf numFmtId="0" fontId="26" fillId="0" borderId="78" xfId="0" applyFont="1" applyFill="1" applyBorder="1" applyAlignment="1">
      <alignment horizontal="center" vertical="center"/>
    </xf>
    <xf numFmtId="0" fontId="30" fillId="0" borderId="0" xfId="0" applyFont="1" applyFill="1" applyAlignment="1">
      <alignment horizontal="right" vertical="top" wrapText="1"/>
    </xf>
    <xf numFmtId="0" fontId="23" fillId="0" borderId="0" xfId="0" applyFont="1" applyFill="1" applyAlignment="1">
      <alignment wrapText="1"/>
    </xf>
    <xf numFmtId="0" fontId="0" fillId="0" borderId="0" xfId="0" applyAlignment="1">
      <alignment horizontal="right" wrapText="1"/>
    </xf>
    <xf numFmtId="0" fontId="35" fillId="0" borderId="1" xfId="169" applyFont="1" applyAlignment="1">
      <alignment horizontal="center" vertical="top" wrapText="1"/>
    </xf>
    <xf numFmtId="0" fontId="31" fillId="0" borderId="0" xfId="0" applyFont="1" applyAlignment="1">
      <alignment vertical="top" wrapText="1"/>
    </xf>
    <xf numFmtId="0" fontId="26" fillId="0" borderId="1" xfId="0" applyFont="1" applyBorder="1" applyAlignment="1">
      <alignment horizontal="right" wrapText="1"/>
    </xf>
    <xf numFmtId="0" fontId="23" fillId="0" borderId="1" xfId="169" applyFont="1" applyBorder="1" applyAlignment="1">
      <alignment horizontal="right" wrapText="1"/>
    </xf>
  </cellXfs>
  <cellStyles count="172">
    <cellStyle name="br" xfId="162"/>
    <cellStyle name="col" xfId="161"/>
    <cellStyle name="st166" xfId="158"/>
    <cellStyle name="style0" xfId="163"/>
    <cellStyle name="td" xfId="164"/>
    <cellStyle name="tr" xfId="160"/>
    <cellStyle name="xl100" xfId="65"/>
    <cellStyle name="xl101" xfId="70"/>
    <cellStyle name="xl102" xfId="78"/>
    <cellStyle name="xl103" xfId="82"/>
    <cellStyle name="xl104" xfId="87"/>
    <cellStyle name="xl105" xfId="91"/>
    <cellStyle name="xl106" xfId="93"/>
    <cellStyle name="xl107" xfId="98"/>
    <cellStyle name="xl108" xfId="83"/>
    <cellStyle name="xl109" xfId="88"/>
    <cellStyle name="xl110" xfId="92"/>
    <cellStyle name="xl111" xfId="94"/>
    <cellStyle name="xl112" xfId="101"/>
    <cellStyle name="xl113" xfId="84"/>
    <cellStyle name="xl114" xfId="89"/>
    <cellStyle name="xl115" xfId="95"/>
    <cellStyle name="xl116" xfId="102"/>
    <cellStyle name="xl117" xfId="85"/>
    <cellStyle name="xl118" xfId="96"/>
    <cellStyle name="xl119" xfId="103"/>
    <cellStyle name="xl120" xfId="86"/>
    <cellStyle name="xl121" xfId="81"/>
    <cellStyle name="xl122" xfId="90"/>
    <cellStyle name="xl123" xfId="99"/>
    <cellStyle name="xl124" xfId="97"/>
    <cellStyle name="xl125" xfId="100"/>
    <cellStyle name="xl126" xfId="104"/>
    <cellStyle name="xl127" xfId="107"/>
    <cellStyle name="xl128" xfId="105"/>
    <cellStyle name="xl129" xfId="106"/>
    <cellStyle name="xl130" xfId="108"/>
    <cellStyle name="xl131" xfId="112"/>
    <cellStyle name="xl132" xfId="110"/>
    <cellStyle name="xl133" xfId="111"/>
    <cellStyle name="xl134" xfId="134"/>
    <cellStyle name="xl135" xfId="136"/>
    <cellStyle name="xl136" xfId="142"/>
    <cellStyle name="xl137" xfId="146"/>
    <cellStyle name="xl138" xfId="149"/>
    <cellStyle name="xl139" xfId="152"/>
    <cellStyle name="xl140" xfId="153"/>
    <cellStyle name="xl141" xfId="147"/>
    <cellStyle name="xl142" xfId="113"/>
    <cellStyle name="xl143" xfId="122"/>
    <cellStyle name="xl144" xfId="166"/>
    <cellStyle name="xl145" xfId="143"/>
    <cellStyle name="xl146" xfId="150"/>
    <cellStyle name="xl147" xfId="137"/>
    <cellStyle name="xl148" xfId="114"/>
    <cellStyle name="xl149" xfId="118"/>
    <cellStyle name="xl150" xfId="123"/>
    <cellStyle name="xl151" xfId="127"/>
    <cellStyle name="xl152" xfId="135"/>
    <cellStyle name="xl153" xfId="138"/>
    <cellStyle name="xl154" xfId="151"/>
    <cellStyle name="xl155" xfId="155"/>
    <cellStyle name="xl156" xfId="159"/>
    <cellStyle name="xl157" xfId="115"/>
    <cellStyle name="xl158" xfId="119"/>
    <cellStyle name="xl159" xfId="124"/>
    <cellStyle name="xl160" xfId="156"/>
    <cellStyle name="xl161" xfId="167"/>
    <cellStyle name="xl162" xfId="157"/>
    <cellStyle name="xl163" xfId="120"/>
    <cellStyle name="xl164" xfId="125"/>
    <cellStyle name="xl165" xfId="128"/>
    <cellStyle name="xl166" xfId="131"/>
    <cellStyle name="xl167" xfId="139"/>
    <cellStyle name="xl168" xfId="144"/>
    <cellStyle name="xl169" xfId="154"/>
    <cellStyle name="xl170" xfId="148"/>
    <cellStyle name="xl171" xfId="141"/>
    <cellStyle name="xl172" xfId="116"/>
    <cellStyle name="xl173" xfId="129"/>
    <cellStyle name="xl174" xfId="132"/>
    <cellStyle name="xl175" xfId="145"/>
    <cellStyle name="xl176" xfId="140"/>
    <cellStyle name="xl177" xfId="117"/>
    <cellStyle name="xl178" xfId="121"/>
    <cellStyle name="xl179" xfId="126"/>
    <cellStyle name="xl180" xfId="130"/>
    <cellStyle name="xl181" xfId="133"/>
    <cellStyle name="xl21" xfId="165"/>
    <cellStyle name="xl22" xfId="1"/>
    <cellStyle name="xl23" xfId="4"/>
    <cellStyle name="xl24" xfId="11"/>
    <cellStyle name="xl25" xfId="14"/>
    <cellStyle name="xl26" xfId="17"/>
    <cellStyle name="xl27" xfId="26"/>
    <cellStyle name="xl28" xfId="28"/>
    <cellStyle name="xl29" xfId="31"/>
    <cellStyle name="xl30" xfId="36"/>
    <cellStyle name="xl31" xfId="42"/>
    <cellStyle name="xl32" xfId="29"/>
    <cellStyle name="xl33" xfId="32"/>
    <cellStyle name="xl34" xfId="37"/>
    <cellStyle name="xl35" xfId="43"/>
    <cellStyle name="xl36" xfId="33"/>
    <cellStyle name="xl37" xfId="38"/>
    <cellStyle name="xl38" xfId="44"/>
    <cellStyle name="xl39" xfId="6"/>
    <cellStyle name="xl40" xfId="18"/>
    <cellStyle name="xl41" xfId="27"/>
    <cellStyle name="xl42" xfId="30"/>
    <cellStyle name="xl43" xfId="34"/>
    <cellStyle name="xl44" xfId="39"/>
    <cellStyle name="xl45" xfId="45"/>
    <cellStyle name="xl46" xfId="40"/>
    <cellStyle name="xl47" xfId="3"/>
    <cellStyle name="xl48" xfId="8"/>
    <cellStyle name="xl49" xfId="22"/>
    <cellStyle name="xl50" xfId="5"/>
    <cellStyle name="xl51" xfId="9"/>
    <cellStyle name="xl52" xfId="12"/>
    <cellStyle name="xl53" xfId="15"/>
    <cellStyle name="xl54" xfId="2"/>
    <cellStyle name="xl55" xfId="7"/>
    <cellStyle name="xl56" xfId="10"/>
    <cellStyle name="xl57" xfId="13"/>
    <cellStyle name="xl58" xfId="16"/>
    <cellStyle name="xl59" xfId="19"/>
    <cellStyle name="xl60" xfId="20"/>
    <cellStyle name="xl61" xfId="21"/>
    <cellStyle name="xl62" xfId="23"/>
    <cellStyle name="xl63" xfId="24"/>
    <cellStyle name="xl64" xfId="25"/>
    <cellStyle name="xl65" xfId="35"/>
    <cellStyle name="xl66" xfId="41"/>
    <cellStyle name="xl67" xfId="46"/>
    <cellStyle name="xl68" xfId="49"/>
    <cellStyle name="xl69" xfId="50"/>
    <cellStyle name="xl70" xfId="53"/>
    <cellStyle name="xl71" xfId="56"/>
    <cellStyle name="xl72" xfId="61"/>
    <cellStyle name="xl73" xfId="66"/>
    <cellStyle name="xl74" xfId="71"/>
    <cellStyle name="xl75" xfId="73"/>
    <cellStyle name="xl76" xfId="79"/>
    <cellStyle name="xl77" xfId="109"/>
    <cellStyle name="xl78" xfId="51"/>
    <cellStyle name="xl79" xfId="54"/>
    <cellStyle name="xl80" xfId="57"/>
    <cellStyle name="xl81" xfId="62"/>
    <cellStyle name="xl82" xfId="67"/>
    <cellStyle name="xl83" xfId="72"/>
    <cellStyle name="xl84" xfId="74"/>
    <cellStyle name="xl85" xfId="80"/>
    <cellStyle name="xl86" xfId="58"/>
    <cellStyle name="xl87" xfId="63"/>
    <cellStyle name="xl88" xfId="68"/>
    <cellStyle name="xl89" xfId="75"/>
    <cellStyle name="xl90" xfId="52"/>
    <cellStyle name="xl91" xfId="55"/>
    <cellStyle name="xl92" xfId="59"/>
    <cellStyle name="xl93" xfId="64"/>
    <cellStyle name="xl94" xfId="69"/>
    <cellStyle name="xl95" xfId="76"/>
    <cellStyle name="xl96" xfId="77"/>
    <cellStyle name="xl97" xfId="47"/>
    <cellStyle name="xl98" xfId="48"/>
    <cellStyle name="xl99" xfId="60"/>
    <cellStyle name="Обычный" xfId="0" builtinId="0"/>
    <cellStyle name="Обычный 3" xfId="170"/>
    <cellStyle name="Обычный 4" xfId="171"/>
    <cellStyle name="Обычный_З_15_Приложение 16 - Источники дефицита" xfId="169"/>
    <cellStyle name="Финансовый" xfId="168" builtinId="3"/>
  </cellStyles>
  <dxfs count="37">
    <dxf>
      <fill>
        <patternFill>
          <bgColor indexed="9"/>
        </patternFill>
      </fill>
    </dxf>
    <dxf>
      <fill>
        <patternFill>
          <bgColor indexed="9"/>
        </patternFill>
      </fill>
    </dxf>
    <dxf>
      <fill>
        <patternFill>
          <bgColor indexed="9"/>
        </patternFill>
      </fill>
    </dxf>
    <dxf>
      <fill>
        <patternFill>
          <bgColor indexed="9"/>
        </patternFill>
      </fill>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condense val="0"/>
        <extend val="0"/>
      </font>
    </dxf>
    <dxf>
      <font>
        <b/>
        <i val="0"/>
        <condense val="0"/>
        <extend val="0"/>
      </font>
    </dxf>
    <dxf>
      <font>
        <b/>
        <i val="0"/>
        <condense val="0"/>
        <extend val="0"/>
      </font>
    </dxf>
    <dxf>
      <font>
        <b/>
        <i/>
        <condense val="0"/>
        <extend val="0"/>
      </font>
    </dxf>
    <dxf>
      <font>
        <b/>
        <i val="0"/>
        <condense val="0"/>
        <extend val="0"/>
      </font>
    </dxf>
  </dxfs>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0"/>
  <sheetViews>
    <sheetView tabSelected="1" zoomScaleNormal="100" zoomScaleSheetLayoutView="100" workbookViewId="0">
      <selection activeCell="J18" sqref="J18"/>
    </sheetView>
  </sheetViews>
  <sheetFormatPr defaultColWidth="9.140625" defaultRowHeight="12.75" x14ac:dyDescent="0.2"/>
  <cols>
    <col min="1" max="1" width="0.7109375" style="1" customWidth="1"/>
    <col min="2" max="2" width="24.7109375" style="1" customWidth="1"/>
    <col min="3" max="3" width="71.85546875" style="1" customWidth="1"/>
    <col min="4" max="4" width="10.28515625" style="1" customWidth="1"/>
    <col min="5" max="5" width="9.5703125" style="1" customWidth="1"/>
    <col min="6" max="6" width="10.28515625" style="1" customWidth="1"/>
    <col min="7" max="256" width="9.140625" style="1"/>
    <col min="257" max="257" width="0.7109375" style="1" customWidth="1"/>
    <col min="258" max="258" width="28.140625" style="1" customWidth="1"/>
    <col min="259" max="259" width="62.85546875" style="1" customWidth="1"/>
    <col min="260" max="262" width="13.140625" style="1" customWidth="1"/>
    <col min="263" max="512" width="9.140625" style="1"/>
    <col min="513" max="513" width="0.7109375" style="1" customWidth="1"/>
    <col min="514" max="514" width="28.140625" style="1" customWidth="1"/>
    <col min="515" max="515" width="62.85546875" style="1" customWidth="1"/>
    <col min="516" max="518" width="13.140625" style="1" customWidth="1"/>
    <col min="519" max="768" width="9.140625" style="1"/>
    <col min="769" max="769" width="0.7109375" style="1" customWidth="1"/>
    <col min="770" max="770" width="28.140625" style="1" customWidth="1"/>
    <col min="771" max="771" width="62.85546875" style="1" customWidth="1"/>
    <col min="772" max="774" width="13.140625" style="1" customWidth="1"/>
    <col min="775" max="1024" width="9.140625" style="1"/>
    <col min="1025" max="1025" width="0.7109375" style="1" customWidth="1"/>
    <col min="1026" max="1026" width="28.140625" style="1" customWidth="1"/>
    <col min="1027" max="1027" width="62.85546875" style="1" customWidth="1"/>
    <col min="1028" max="1030" width="13.140625" style="1" customWidth="1"/>
    <col min="1031" max="1280" width="9.140625" style="1"/>
    <col min="1281" max="1281" width="0.7109375" style="1" customWidth="1"/>
    <col min="1282" max="1282" width="28.140625" style="1" customWidth="1"/>
    <col min="1283" max="1283" width="62.85546875" style="1" customWidth="1"/>
    <col min="1284" max="1286" width="13.140625" style="1" customWidth="1"/>
    <col min="1287" max="1536" width="9.140625" style="1"/>
    <col min="1537" max="1537" width="0.7109375" style="1" customWidth="1"/>
    <col min="1538" max="1538" width="28.140625" style="1" customWidth="1"/>
    <col min="1539" max="1539" width="62.85546875" style="1" customWidth="1"/>
    <col min="1540" max="1542" width="13.140625" style="1" customWidth="1"/>
    <col min="1543" max="1792" width="9.140625" style="1"/>
    <col min="1793" max="1793" width="0.7109375" style="1" customWidth="1"/>
    <col min="1794" max="1794" width="28.140625" style="1" customWidth="1"/>
    <col min="1795" max="1795" width="62.85546875" style="1" customWidth="1"/>
    <col min="1796" max="1798" width="13.140625" style="1" customWidth="1"/>
    <col min="1799" max="2048" width="9.140625" style="1"/>
    <col min="2049" max="2049" width="0.7109375" style="1" customWidth="1"/>
    <col min="2050" max="2050" width="28.140625" style="1" customWidth="1"/>
    <col min="2051" max="2051" width="62.85546875" style="1" customWidth="1"/>
    <col min="2052" max="2054" width="13.140625" style="1" customWidth="1"/>
    <col min="2055" max="2304" width="9.140625" style="1"/>
    <col min="2305" max="2305" width="0.7109375" style="1" customWidth="1"/>
    <col min="2306" max="2306" width="28.140625" style="1" customWidth="1"/>
    <col min="2307" max="2307" width="62.85546875" style="1" customWidth="1"/>
    <col min="2308" max="2310" width="13.140625" style="1" customWidth="1"/>
    <col min="2311" max="2560" width="9.140625" style="1"/>
    <col min="2561" max="2561" width="0.7109375" style="1" customWidth="1"/>
    <col min="2562" max="2562" width="28.140625" style="1" customWidth="1"/>
    <col min="2563" max="2563" width="62.85546875" style="1" customWidth="1"/>
    <col min="2564" max="2566" width="13.140625" style="1" customWidth="1"/>
    <col min="2567" max="2816" width="9.140625" style="1"/>
    <col min="2817" max="2817" width="0.7109375" style="1" customWidth="1"/>
    <col min="2818" max="2818" width="28.140625" style="1" customWidth="1"/>
    <col min="2819" max="2819" width="62.85546875" style="1" customWidth="1"/>
    <col min="2820" max="2822" width="13.140625" style="1" customWidth="1"/>
    <col min="2823" max="3072" width="9.140625" style="1"/>
    <col min="3073" max="3073" width="0.7109375" style="1" customWidth="1"/>
    <col min="3074" max="3074" width="28.140625" style="1" customWidth="1"/>
    <col min="3075" max="3075" width="62.85546875" style="1" customWidth="1"/>
    <col min="3076" max="3078" width="13.140625" style="1" customWidth="1"/>
    <col min="3079" max="3328" width="9.140625" style="1"/>
    <col min="3329" max="3329" width="0.7109375" style="1" customWidth="1"/>
    <col min="3330" max="3330" width="28.140625" style="1" customWidth="1"/>
    <col min="3331" max="3331" width="62.85546875" style="1" customWidth="1"/>
    <col min="3332" max="3334" width="13.140625" style="1" customWidth="1"/>
    <col min="3335" max="3584" width="9.140625" style="1"/>
    <col min="3585" max="3585" width="0.7109375" style="1" customWidth="1"/>
    <col min="3586" max="3586" width="28.140625" style="1" customWidth="1"/>
    <col min="3587" max="3587" width="62.85546875" style="1" customWidth="1"/>
    <col min="3588" max="3590" width="13.140625" style="1" customWidth="1"/>
    <col min="3591" max="3840" width="9.140625" style="1"/>
    <col min="3841" max="3841" width="0.7109375" style="1" customWidth="1"/>
    <col min="3842" max="3842" width="28.140625" style="1" customWidth="1"/>
    <col min="3843" max="3843" width="62.85546875" style="1" customWidth="1"/>
    <col min="3844" max="3846" width="13.140625" style="1" customWidth="1"/>
    <col min="3847" max="4096" width="9.140625" style="1"/>
    <col min="4097" max="4097" width="0.7109375" style="1" customWidth="1"/>
    <col min="4098" max="4098" width="28.140625" style="1" customWidth="1"/>
    <col min="4099" max="4099" width="62.85546875" style="1" customWidth="1"/>
    <col min="4100" max="4102" width="13.140625" style="1" customWidth="1"/>
    <col min="4103" max="4352" width="9.140625" style="1"/>
    <col min="4353" max="4353" width="0.7109375" style="1" customWidth="1"/>
    <col min="4354" max="4354" width="28.140625" style="1" customWidth="1"/>
    <col min="4355" max="4355" width="62.85546875" style="1" customWidth="1"/>
    <col min="4356" max="4358" width="13.140625" style="1" customWidth="1"/>
    <col min="4359" max="4608" width="9.140625" style="1"/>
    <col min="4609" max="4609" width="0.7109375" style="1" customWidth="1"/>
    <col min="4610" max="4610" width="28.140625" style="1" customWidth="1"/>
    <col min="4611" max="4611" width="62.85546875" style="1" customWidth="1"/>
    <col min="4612" max="4614" width="13.140625" style="1" customWidth="1"/>
    <col min="4615" max="4864" width="9.140625" style="1"/>
    <col min="4865" max="4865" width="0.7109375" style="1" customWidth="1"/>
    <col min="4866" max="4866" width="28.140625" style="1" customWidth="1"/>
    <col min="4867" max="4867" width="62.85546875" style="1" customWidth="1"/>
    <col min="4868" max="4870" width="13.140625" style="1" customWidth="1"/>
    <col min="4871" max="5120" width="9.140625" style="1"/>
    <col min="5121" max="5121" width="0.7109375" style="1" customWidth="1"/>
    <col min="5122" max="5122" width="28.140625" style="1" customWidth="1"/>
    <col min="5123" max="5123" width="62.85546875" style="1" customWidth="1"/>
    <col min="5124" max="5126" width="13.140625" style="1" customWidth="1"/>
    <col min="5127" max="5376" width="9.140625" style="1"/>
    <col min="5377" max="5377" width="0.7109375" style="1" customWidth="1"/>
    <col min="5378" max="5378" width="28.140625" style="1" customWidth="1"/>
    <col min="5379" max="5379" width="62.85546875" style="1" customWidth="1"/>
    <col min="5380" max="5382" width="13.140625" style="1" customWidth="1"/>
    <col min="5383" max="5632" width="9.140625" style="1"/>
    <col min="5633" max="5633" width="0.7109375" style="1" customWidth="1"/>
    <col min="5634" max="5634" width="28.140625" style="1" customWidth="1"/>
    <col min="5635" max="5635" width="62.85546875" style="1" customWidth="1"/>
    <col min="5636" max="5638" width="13.140625" style="1" customWidth="1"/>
    <col min="5639" max="5888" width="9.140625" style="1"/>
    <col min="5889" max="5889" width="0.7109375" style="1" customWidth="1"/>
    <col min="5890" max="5890" width="28.140625" style="1" customWidth="1"/>
    <col min="5891" max="5891" width="62.85546875" style="1" customWidth="1"/>
    <col min="5892" max="5894" width="13.140625" style="1" customWidth="1"/>
    <col min="5895" max="6144" width="9.140625" style="1"/>
    <col min="6145" max="6145" width="0.7109375" style="1" customWidth="1"/>
    <col min="6146" max="6146" width="28.140625" style="1" customWidth="1"/>
    <col min="6147" max="6147" width="62.85546875" style="1" customWidth="1"/>
    <col min="6148" max="6150" width="13.140625" style="1" customWidth="1"/>
    <col min="6151" max="6400" width="9.140625" style="1"/>
    <col min="6401" max="6401" width="0.7109375" style="1" customWidth="1"/>
    <col min="6402" max="6402" width="28.140625" style="1" customWidth="1"/>
    <col min="6403" max="6403" width="62.85546875" style="1" customWidth="1"/>
    <col min="6404" max="6406" width="13.140625" style="1" customWidth="1"/>
    <col min="6407" max="6656" width="9.140625" style="1"/>
    <col min="6657" max="6657" width="0.7109375" style="1" customWidth="1"/>
    <col min="6658" max="6658" width="28.140625" style="1" customWidth="1"/>
    <col min="6659" max="6659" width="62.85546875" style="1" customWidth="1"/>
    <col min="6660" max="6662" width="13.140625" style="1" customWidth="1"/>
    <col min="6663" max="6912" width="9.140625" style="1"/>
    <col min="6913" max="6913" width="0.7109375" style="1" customWidth="1"/>
    <col min="6914" max="6914" width="28.140625" style="1" customWidth="1"/>
    <col min="6915" max="6915" width="62.85546875" style="1" customWidth="1"/>
    <col min="6916" max="6918" width="13.140625" style="1" customWidth="1"/>
    <col min="6919" max="7168" width="9.140625" style="1"/>
    <col min="7169" max="7169" width="0.7109375" style="1" customWidth="1"/>
    <col min="7170" max="7170" width="28.140625" style="1" customWidth="1"/>
    <col min="7171" max="7171" width="62.85546875" style="1" customWidth="1"/>
    <col min="7172" max="7174" width="13.140625" style="1" customWidth="1"/>
    <col min="7175" max="7424" width="9.140625" style="1"/>
    <col min="7425" max="7425" width="0.7109375" style="1" customWidth="1"/>
    <col min="7426" max="7426" width="28.140625" style="1" customWidth="1"/>
    <col min="7427" max="7427" width="62.85546875" style="1" customWidth="1"/>
    <col min="7428" max="7430" width="13.140625" style="1" customWidth="1"/>
    <col min="7431" max="7680" width="9.140625" style="1"/>
    <col min="7681" max="7681" width="0.7109375" style="1" customWidth="1"/>
    <col min="7682" max="7682" width="28.140625" style="1" customWidth="1"/>
    <col min="7683" max="7683" width="62.85546875" style="1" customWidth="1"/>
    <col min="7684" max="7686" width="13.140625" style="1" customWidth="1"/>
    <col min="7687" max="7936" width="9.140625" style="1"/>
    <col min="7937" max="7937" width="0.7109375" style="1" customWidth="1"/>
    <col min="7938" max="7938" width="28.140625" style="1" customWidth="1"/>
    <col min="7939" max="7939" width="62.85546875" style="1" customWidth="1"/>
    <col min="7940" max="7942" width="13.140625" style="1" customWidth="1"/>
    <col min="7943" max="8192" width="9.140625" style="1"/>
    <col min="8193" max="8193" width="0.7109375" style="1" customWidth="1"/>
    <col min="8194" max="8194" width="28.140625" style="1" customWidth="1"/>
    <col min="8195" max="8195" width="62.85546875" style="1" customWidth="1"/>
    <col min="8196" max="8198" width="13.140625" style="1" customWidth="1"/>
    <col min="8199" max="8448" width="9.140625" style="1"/>
    <col min="8449" max="8449" width="0.7109375" style="1" customWidth="1"/>
    <col min="8450" max="8450" width="28.140625" style="1" customWidth="1"/>
    <col min="8451" max="8451" width="62.85546875" style="1" customWidth="1"/>
    <col min="8452" max="8454" width="13.140625" style="1" customWidth="1"/>
    <col min="8455" max="8704" width="9.140625" style="1"/>
    <col min="8705" max="8705" width="0.7109375" style="1" customWidth="1"/>
    <col min="8706" max="8706" width="28.140625" style="1" customWidth="1"/>
    <col min="8707" max="8707" width="62.85546875" style="1" customWidth="1"/>
    <col min="8708" max="8710" width="13.140625" style="1" customWidth="1"/>
    <col min="8711" max="8960" width="9.140625" style="1"/>
    <col min="8961" max="8961" width="0.7109375" style="1" customWidth="1"/>
    <col min="8962" max="8962" width="28.140625" style="1" customWidth="1"/>
    <col min="8963" max="8963" width="62.85546875" style="1" customWidth="1"/>
    <col min="8964" max="8966" width="13.140625" style="1" customWidth="1"/>
    <col min="8967" max="9216" width="9.140625" style="1"/>
    <col min="9217" max="9217" width="0.7109375" style="1" customWidth="1"/>
    <col min="9218" max="9218" width="28.140625" style="1" customWidth="1"/>
    <col min="9219" max="9219" width="62.85546875" style="1" customWidth="1"/>
    <col min="9220" max="9222" width="13.140625" style="1" customWidth="1"/>
    <col min="9223" max="9472" width="9.140625" style="1"/>
    <col min="9473" max="9473" width="0.7109375" style="1" customWidth="1"/>
    <col min="9474" max="9474" width="28.140625" style="1" customWidth="1"/>
    <col min="9475" max="9475" width="62.85546875" style="1" customWidth="1"/>
    <col min="9476" max="9478" width="13.140625" style="1" customWidth="1"/>
    <col min="9479" max="9728" width="9.140625" style="1"/>
    <col min="9729" max="9729" width="0.7109375" style="1" customWidth="1"/>
    <col min="9730" max="9730" width="28.140625" style="1" customWidth="1"/>
    <col min="9731" max="9731" width="62.85546875" style="1" customWidth="1"/>
    <col min="9732" max="9734" width="13.140625" style="1" customWidth="1"/>
    <col min="9735" max="9984" width="9.140625" style="1"/>
    <col min="9985" max="9985" width="0.7109375" style="1" customWidth="1"/>
    <col min="9986" max="9986" width="28.140625" style="1" customWidth="1"/>
    <col min="9987" max="9987" width="62.85546875" style="1" customWidth="1"/>
    <col min="9988" max="9990" width="13.140625" style="1" customWidth="1"/>
    <col min="9991" max="10240" width="9.140625" style="1"/>
    <col min="10241" max="10241" width="0.7109375" style="1" customWidth="1"/>
    <col min="10242" max="10242" width="28.140625" style="1" customWidth="1"/>
    <col min="10243" max="10243" width="62.85546875" style="1" customWidth="1"/>
    <col min="10244" max="10246" width="13.140625" style="1" customWidth="1"/>
    <col min="10247" max="10496" width="9.140625" style="1"/>
    <col min="10497" max="10497" width="0.7109375" style="1" customWidth="1"/>
    <col min="10498" max="10498" width="28.140625" style="1" customWidth="1"/>
    <col min="10499" max="10499" width="62.85546875" style="1" customWidth="1"/>
    <col min="10500" max="10502" width="13.140625" style="1" customWidth="1"/>
    <col min="10503" max="10752" width="9.140625" style="1"/>
    <col min="10753" max="10753" width="0.7109375" style="1" customWidth="1"/>
    <col min="10754" max="10754" width="28.140625" style="1" customWidth="1"/>
    <col min="10755" max="10755" width="62.85546875" style="1" customWidth="1"/>
    <col min="10756" max="10758" width="13.140625" style="1" customWidth="1"/>
    <col min="10759" max="11008" width="9.140625" style="1"/>
    <col min="11009" max="11009" width="0.7109375" style="1" customWidth="1"/>
    <col min="11010" max="11010" width="28.140625" style="1" customWidth="1"/>
    <col min="11011" max="11011" width="62.85546875" style="1" customWidth="1"/>
    <col min="11012" max="11014" width="13.140625" style="1" customWidth="1"/>
    <col min="11015" max="11264" width="9.140625" style="1"/>
    <col min="11265" max="11265" width="0.7109375" style="1" customWidth="1"/>
    <col min="11266" max="11266" width="28.140625" style="1" customWidth="1"/>
    <col min="11267" max="11267" width="62.85546875" style="1" customWidth="1"/>
    <col min="11268" max="11270" width="13.140625" style="1" customWidth="1"/>
    <col min="11271" max="11520" width="9.140625" style="1"/>
    <col min="11521" max="11521" width="0.7109375" style="1" customWidth="1"/>
    <col min="11522" max="11522" width="28.140625" style="1" customWidth="1"/>
    <col min="11523" max="11523" width="62.85546875" style="1" customWidth="1"/>
    <col min="11524" max="11526" width="13.140625" style="1" customWidth="1"/>
    <col min="11527" max="11776" width="9.140625" style="1"/>
    <col min="11777" max="11777" width="0.7109375" style="1" customWidth="1"/>
    <col min="11778" max="11778" width="28.140625" style="1" customWidth="1"/>
    <col min="11779" max="11779" width="62.85546875" style="1" customWidth="1"/>
    <col min="11780" max="11782" width="13.140625" style="1" customWidth="1"/>
    <col min="11783" max="12032" width="9.140625" style="1"/>
    <col min="12033" max="12033" width="0.7109375" style="1" customWidth="1"/>
    <col min="12034" max="12034" width="28.140625" style="1" customWidth="1"/>
    <col min="12035" max="12035" width="62.85546875" style="1" customWidth="1"/>
    <col min="12036" max="12038" width="13.140625" style="1" customWidth="1"/>
    <col min="12039" max="12288" width="9.140625" style="1"/>
    <col min="12289" max="12289" width="0.7109375" style="1" customWidth="1"/>
    <col min="12290" max="12290" width="28.140625" style="1" customWidth="1"/>
    <col min="12291" max="12291" width="62.85546875" style="1" customWidth="1"/>
    <col min="12292" max="12294" width="13.140625" style="1" customWidth="1"/>
    <col min="12295" max="12544" width="9.140625" style="1"/>
    <col min="12545" max="12545" width="0.7109375" style="1" customWidth="1"/>
    <col min="12546" max="12546" width="28.140625" style="1" customWidth="1"/>
    <col min="12547" max="12547" width="62.85546875" style="1" customWidth="1"/>
    <col min="12548" max="12550" width="13.140625" style="1" customWidth="1"/>
    <col min="12551" max="12800" width="9.140625" style="1"/>
    <col min="12801" max="12801" width="0.7109375" style="1" customWidth="1"/>
    <col min="12802" max="12802" width="28.140625" style="1" customWidth="1"/>
    <col min="12803" max="12803" width="62.85546875" style="1" customWidth="1"/>
    <col min="12804" max="12806" width="13.140625" style="1" customWidth="1"/>
    <col min="12807" max="13056" width="9.140625" style="1"/>
    <col min="13057" max="13057" width="0.7109375" style="1" customWidth="1"/>
    <col min="13058" max="13058" width="28.140625" style="1" customWidth="1"/>
    <col min="13059" max="13059" width="62.85546875" style="1" customWidth="1"/>
    <col min="13060" max="13062" width="13.140625" style="1" customWidth="1"/>
    <col min="13063" max="13312" width="9.140625" style="1"/>
    <col min="13313" max="13313" width="0.7109375" style="1" customWidth="1"/>
    <col min="13314" max="13314" width="28.140625" style="1" customWidth="1"/>
    <col min="13315" max="13315" width="62.85546875" style="1" customWidth="1"/>
    <col min="13316" max="13318" width="13.140625" style="1" customWidth="1"/>
    <col min="13319" max="13568" width="9.140625" style="1"/>
    <col min="13569" max="13569" width="0.7109375" style="1" customWidth="1"/>
    <col min="13570" max="13570" width="28.140625" style="1" customWidth="1"/>
    <col min="13571" max="13571" width="62.85546875" style="1" customWidth="1"/>
    <col min="13572" max="13574" width="13.140625" style="1" customWidth="1"/>
    <col min="13575" max="13824" width="9.140625" style="1"/>
    <col min="13825" max="13825" width="0.7109375" style="1" customWidth="1"/>
    <col min="13826" max="13826" width="28.140625" style="1" customWidth="1"/>
    <col min="13827" max="13827" width="62.85546875" style="1" customWidth="1"/>
    <col min="13828" max="13830" width="13.140625" style="1" customWidth="1"/>
    <col min="13831" max="14080" width="9.140625" style="1"/>
    <col min="14081" max="14081" width="0.7109375" style="1" customWidth="1"/>
    <col min="14082" max="14082" width="28.140625" style="1" customWidth="1"/>
    <col min="14083" max="14083" width="62.85546875" style="1" customWidth="1"/>
    <col min="14084" max="14086" width="13.140625" style="1" customWidth="1"/>
    <col min="14087" max="14336" width="9.140625" style="1"/>
    <col min="14337" max="14337" width="0.7109375" style="1" customWidth="1"/>
    <col min="14338" max="14338" width="28.140625" style="1" customWidth="1"/>
    <col min="14339" max="14339" width="62.85546875" style="1" customWidth="1"/>
    <col min="14340" max="14342" width="13.140625" style="1" customWidth="1"/>
    <col min="14343" max="14592" width="9.140625" style="1"/>
    <col min="14593" max="14593" width="0.7109375" style="1" customWidth="1"/>
    <col min="14594" max="14594" width="28.140625" style="1" customWidth="1"/>
    <col min="14595" max="14595" width="62.85546875" style="1" customWidth="1"/>
    <col min="14596" max="14598" width="13.140625" style="1" customWidth="1"/>
    <col min="14599" max="14848" width="9.140625" style="1"/>
    <col min="14849" max="14849" width="0.7109375" style="1" customWidth="1"/>
    <col min="14850" max="14850" width="28.140625" style="1" customWidth="1"/>
    <col min="14851" max="14851" width="62.85546875" style="1" customWidth="1"/>
    <col min="14852" max="14854" width="13.140625" style="1" customWidth="1"/>
    <col min="14855" max="15104" width="9.140625" style="1"/>
    <col min="15105" max="15105" width="0.7109375" style="1" customWidth="1"/>
    <col min="15106" max="15106" width="28.140625" style="1" customWidth="1"/>
    <col min="15107" max="15107" width="62.85546875" style="1" customWidth="1"/>
    <col min="15108" max="15110" width="13.140625" style="1" customWidth="1"/>
    <col min="15111" max="15360" width="9.140625" style="1"/>
    <col min="15361" max="15361" width="0.7109375" style="1" customWidth="1"/>
    <col min="15362" max="15362" width="28.140625" style="1" customWidth="1"/>
    <col min="15363" max="15363" width="62.85546875" style="1" customWidth="1"/>
    <col min="15364" max="15366" width="13.140625" style="1" customWidth="1"/>
    <col min="15367" max="15616" width="9.140625" style="1"/>
    <col min="15617" max="15617" width="0.7109375" style="1" customWidth="1"/>
    <col min="15618" max="15618" width="28.140625" style="1" customWidth="1"/>
    <col min="15619" max="15619" width="62.85546875" style="1" customWidth="1"/>
    <col min="15620" max="15622" width="13.140625" style="1" customWidth="1"/>
    <col min="15623" max="15872" width="9.140625" style="1"/>
    <col min="15873" max="15873" width="0.7109375" style="1" customWidth="1"/>
    <col min="15874" max="15874" width="28.140625" style="1" customWidth="1"/>
    <col min="15875" max="15875" width="62.85546875" style="1" customWidth="1"/>
    <col min="15876" max="15878" width="13.140625" style="1" customWidth="1"/>
    <col min="15879" max="16128" width="9.140625" style="1"/>
    <col min="16129" max="16129" width="0.7109375" style="1" customWidth="1"/>
    <col min="16130" max="16130" width="28.140625" style="1" customWidth="1"/>
    <col min="16131" max="16131" width="62.85546875" style="1" customWidth="1"/>
    <col min="16132" max="16134" width="13.140625" style="1" customWidth="1"/>
    <col min="16135" max="16384" width="9.140625" style="1"/>
  </cols>
  <sheetData>
    <row r="1" spans="2:7" ht="3" customHeight="1" x14ac:dyDescent="0.2">
      <c r="B1" s="8"/>
      <c r="C1" s="8"/>
      <c r="D1" s="8"/>
    </row>
    <row r="2" spans="2:7" ht="7.5" customHeight="1" x14ac:dyDescent="0.2">
      <c r="D2" s="9"/>
    </row>
    <row r="3" spans="2:7" ht="12.75" customHeight="1" x14ac:dyDescent="0.2">
      <c r="C3" s="285" t="s">
        <v>124</v>
      </c>
      <c r="D3" s="285"/>
      <c r="E3" s="286"/>
      <c r="F3" s="286"/>
    </row>
    <row r="4" spans="2:7" ht="12.75" customHeight="1" x14ac:dyDescent="0.2">
      <c r="C4" s="287" t="s">
        <v>125</v>
      </c>
      <c r="D4" s="286"/>
      <c r="E4" s="286"/>
      <c r="F4" s="286"/>
    </row>
    <row r="5" spans="2:7" ht="12.75" customHeight="1" x14ac:dyDescent="0.2">
      <c r="C5" s="287" t="s">
        <v>126</v>
      </c>
      <c r="D5" s="286"/>
      <c r="E5" s="286"/>
      <c r="F5" s="286"/>
    </row>
    <row r="6" spans="2:7" ht="12.75" customHeight="1" x14ac:dyDescent="0.25">
      <c r="C6" s="287" t="s">
        <v>682</v>
      </c>
      <c r="D6" s="289"/>
      <c r="E6" s="289"/>
      <c r="F6" s="289"/>
    </row>
    <row r="7" spans="2:7" ht="15.75" customHeight="1" x14ac:dyDescent="0.2">
      <c r="C7" s="288" t="s">
        <v>310</v>
      </c>
      <c r="D7" s="286"/>
      <c r="E7" s="286"/>
      <c r="F7" s="286"/>
    </row>
    <row r="8" spans="2:7" ht="15.75" customHeight="1" x14ac:dyDescent="0.2">
      <c r="C8" s="288"/>
      <c r="D8" s="286"/>
      <c r="E8" s="286"/>
      <c r="F8" s="286"/>
    </row>
    <row r="9" spans="2:7" ht="36.75" customHeight="1" x14ac:dyDescent="0.2">
      <c r="B9" s="281" t="s">
        <v>683</v>
      </c>
      <c r="C9" s="281"/>
      <c r="D9" s="281"/>
      <c r="E9" s="282"/>
      <c r="F9" s="282"/>
    </row>
    <row r="10" spans="2:7" ht="15.75" customHeight="1" thickBot="1" x14ac:dyDescent="0.3">
      <c r="B10" s="2"/>
      <c r="D10" s="3"/>
      <c r="E10" s="283" t="s">
        <v>127</v>
      </c>
      <c r="F10" s="284"/>
      <c r="G10" s="10"/>
    </row>
    <row r="11" spans="2:7" ht="30.75" customHeight="1" thickBot="1" x14ac:dyDescent="0.25">
      <c r="B11" s="4" t="s">
        <v>128</v>
      </c>
      <c r="C11" s="5" t="s">
        <v>129</v>
      </c>
      <c r="D11" s="66" t="s">
        <v>130</v>
      </c>
      <c r="E11" s="66" t="s">
        <v>0</v>
      </c>
      <c r="F11" s="67" t="s">
        <v>131</v>
      </c>
      <c r="G11" s="8"/>
    </row>
    <row r="12" spans="2:7" ht="15" thickBot="1" x14ac:dyDescent="0.25">
      <c r="B12" s="6">
        <v>1</v>
      </c>
      <c r="C12" s="7">
        <v>2</v>
      </c>
      <c r="D12" s="59" t="s">
        <v>132</v>
      </c>
      <c r="E12" s="60" t="s">
        <v>1</v>
      </c>
      <c r="F12" s="61" t="s">
        <v>2</v>
      </c>
    </row>
    <row r="13" spans="2:7" ht="18.75" customHeight="1" x14ac:dyDescent="0.2">
      <c r="B13" s="62"/>
      <c r="C13" s="63" t="s">
        <v>133</v>
      </c>
      <c r="D13" s="64">
        <f>D14+D82</f>
        <v>665714.9</v>
      </c>
      <c r="E13" s="65">
        <f>E14+E82</f>
        <v>656376.80000000005</v>
      </c>
      <c r="F13" s="58">
        <f>E13/D13*100</f>
        <v>98.597282410232978</v>
      </c>
    </row>
    <row r="14" spans="2:7" ht="15.75" customHeight="1" x14ac:dyDescent="0.2">
      <c r="B14" s="12" t="s">
        <v>134</v>
      </c>
      <c r="C14" s="13" t="s">
        <v>4</v>
      </c>
      <c r="D14" s="55">
        <f>D15+D22+D27+D37+D47+D52+D57+D63+D79+D32</f>
        <v>189273.20000000007</v>
      </c>
      <c r="E14" s="55">
        <f>E15+E22+E27+E37+E47+E52+E57+E63+E79+E32</f>
        <v>190694.59999999998</v>
      </c>
      <c r="F14" s="56">
        <f t="shared" ref="F14:F77" si="0">E14/D14*100</f>
        <v>100.75097795144792</v>
      </c>
    </row>
    <row r="15" spans="2:7" ht="15.75" customHeight="1" x14ac:dyDescent="0.2">
      <c r="B15" s="12" t="s">
        <v>135</v>
      </c>
      <c r="C15" s="13" t="s">
        <v>136</v>
      </c>
      <c r="D15" s="14">
        <f>D16</f>
        <v>97694.400000000009</v>
      </c>
      <c r="E15" s="14">
        <f>E16</f>
        <v>97877.299999999988</v>
      </c>
      <c r="F15" s="57">
        <f t="shared" si="0"/>
        <v>100.18721646276549</v>
      </c>
    </row>
    <row r="16" spans="2:7" s="11" customFormat="1" ht="15.95" customHeight="1" x14ac:dyDescent="0.25">
      <c r="B16" s="12" t="s">
        <v>137</v>
      </c>
      <c r="C16" s="13" t="s">
        <v>13</v>
      </c>
      <c r="D16" s="14">
        <f>D17+D18+D19+D20+D21</f>
        <v>97694.400000000009</v>
      </c>
      <c r="E16" s="14">
        <f>E17+E18+E19+E20+E21</f>
        <v>97877.299999999988</v>
      </c>
      <c r="F16" s="57">
        <f t="shared" si="0"/>
        <v>100.18721646276549</v>
      </c>
    </row>
    <row r="17" spans="1:6" s="11" customFormat="1" ht="60" customHeight="1" x14ac:dyDescent="0.25">
      <c r="B17" s="12" t="s">
        <v>138</v>
      </c>
      <c r="C17" s="13" t="s">
        <v>139</v>
      </c>
      <c r="D17" s="14">
        <v>83330.600000000006</v>
      </c>
      <c r="E17" s="14">
        <v>80062.2</v>
      </c>
      <c r="F17" s="57">
        <f t="shared" si="0"/>
        <v>96.077791351556314</v>
      </c>
    </row>
    <row r="18" spans="1:6" s="11" customFormat="1" ht="90.75" customHeight="1" x14ac:dyDescent="0.25">
      <c r="B18" s="12" t="s">
        <v>140</v>
      </c>
      <c r="C18" s="13" t="s">
        <v>316</v>
      </c>
      <c r="D18" s="14">
        <v>400.4</v>
      </c>
      <c r="E18" s="14">
        <v>730.2</v>
      </c>
      <c r="F18" s="57">
        <f t="shared" si="0"/>
        <v>182.36763236763238</v>
      </c>
    </row>
    <row r="19" spans="1:6" s="11" customFormat="1" ht="31.5" customHeight="1" x14ac:dyDescent="0.25">
      <c r="B19" s="12" t="s">
        <v>141</v>
      </c>
      <c r="C19" s="13" t="s">
        <v>142</v>
      </c>
      <c r="D19" s="14">
        <v>8591.7999999999993</v>
      </c>
      <c r="E19" s="14">
        <v>9261.4</v>
      </c>
      <c r="F19" s="57">
        <f t="shared" si="0"/>
        <v>107.79347750180406</v>
      </c>
    </row>
    <row r="20" spans="1:6" s="11" customFormat="1" ht="75.75" customHeight="1" x14ac:dyDescent="0.25">
      <c r="B20" s="12" t="s">
        <v>143</v>
      </c>
      <c r="C20" s="13" t="s">
        <v>317</v>
      </c>
      <c r="D20" s="14">
        <v>572</v>
      </c>
      <c r="E20" s="14">
        <v>368.4</v>
      </c>
      <c r="F20" s="57">
        <f t="shared" si="0"/>
        <v>64.4055944055944</v>
      </c>
    </row>
    <row r="21" spans="1:6" s="11" customFormat="1" ht="76.5" customHeight="1" x14ac:dyDescent="0.25">
      <c r="B21" s="12" t="s">
        <v>281</v>
      </c>
      <c r="C21" s="13" t="s">
        <v>311</v>
      </c>
      <c r="D21" s="14">
        <v>4799.6000000000004</v>
      </c>
      <c r="E21" s="14">
        <v>7455.1</v>
      </c>
      <c r="F21" s="57">
        <f t="shared" si="0"/>
        <v>155.32752729394116</v>
      </c>
    </row>
    <row r="22" spans="1:6" s="11" customFormat="1" ht="30.75" customHeight="1" x14ac:dyDescent="0.25">
      <c r="B22" s="12" t="s">
        <v>144</v>
      </c>
      <c r="C22" s="15" t="s">
        <v>8</v>
      </c>
      <c r="D22" s="14">
        <f>D23+D24+D25+D26</f>
        <v>11374.400000000001</v>
      </c>
      <c r="E22" s="14">
        <f>E23+E24+E25+E26</f>
        <v>11593.1</v>
      </c>
      <c r="F22" s="57">
        <f t="shared" si="0"/>
        <v>101.92273878182586</v>
      </c>
    </row>
    <row r="23" spans="1:6" s="11" customFormat="1" ht="60.75" customHeight="1" x14ac:dyDescent="0.25">
      <c r="B23" s="12" t="s">
        <v>145</v>
      </c>
      <c r="C23" s="15" t="s">
        <v>9</v>
      </c>
      <c r="D23" s="16">
        <v>5222.7</v>
      </c>
      <c r="E23" s="16">
        <v>5352.1</v>
      </c>
      <c r="F23" s="57">
        <f t="shared" si="0"/>
        <v>102.47764566220539</v>
      </c>
    </row>
    <row r="24" spans="1:6" s="11" customFormat="1" ht="75.75" customHeight="1" x14ac:dyDescent="0.25">
      <c r="B24" s="12" t="s">
        <v>146</v>
      </c>
      <c r="C24" s="15" t="s">
        <v>10</v>
      </c>
      <c r="D24" s="16">
        <v>29.8</v>
      </c>
      <c r="E24" s="16">
        <v>37.6</v>
      </c>
      <c r="F24" s="54">
        <f t="shared" si="0"/>
        <v>126.1744966442953</v>
      </c>
    </row>
    <row r="25" spans="1:6" s="11" customFormat="1" ht="60.95" customHeight="1" x14ac:dyDescent="0.25">
      <c r="B25" s="12" t="s">
        <v>147</v>
      </c>
      <c r="C25" s="15" t="s">
        <v>11</v>
      </c>
      <c r="D25" s="16">
        <v>6870.2</v>
      </c>
      <c r="E25" s="16">
        <v>7116.1</v>
      </c>
      <c r="F25" s="57">
        <f t="shared" si="0"/>
        <v>103.57922622339962</v>
      </c>
    </row>
    <row r="26" spans="1:6" s="11" customFormat="1" ht="61.5" customHeight="1" x14ac:dyDescent="0.25">
      <c r="B26" s="12" t="s">
        <v>148</v>
      </c>
      <c r="C26" s="15" t="s">
        <v>12</v>
      </c>
      <c r="D26" s="16">
        <v>-748.3</v>
      </c>
      <c r="E26" s="16">
        <v>-912.7</v>
      </c>
      <c r="F26" s="54">
        <f t="shared" si="0"/>
        <v>121.96979820927436</v>
      </c>
    </row>
    <row r="27" spans="1:6" s="11" customFormat="1" ht="16.5" customHeight="1" x14ac:dyDescent="0.25">
      <c r="A27" s="17"/>
      <c r="B27" s="12" t="s">
        <v>149</v>
      </c>
      <c r="C27" s="13" t="s">
        <v>14</v>
      </c>
      <c r="D27" s="14">
        <f>D29+D30+D31+D28</f>
        <v>52563.200000000004</v>
      </c>
      <c r="E27" s="14">
        <f>E29+E30+E31+E28</f>
        <v>54303.7</v>
      </c>
      <c r="F27" s="56">
        <f t="shared" si="0"/>
        <v>103.31125197857054</v>
      </c>
    </row>
    <row r="28" spans="1:6" s="11" customFormat="1" ht="29.25" customHeight="1" x14ac:dyDescent="0.25">
      <c r="B28" s="12" t="s">
        <v>150</v>
      </c>
      <c r="C28" s="13" t="s">
        <v>312</v>
      </c>
      <c r="D28" s="14">
        <v>6305.8</v>
      </c>
      <c r="E28" s="14">
        <v>6866.2</v>
      </c>
      <c r="F28" s="54">
        <f t="shared" si="0"/>
        <v>108.88705636081069</v>
      </c>
    </row>
    <row r="29" spans="1:6" s="11" customFormat="1" ht="15.75" customHeight="1" x14ac:dyDescent="0.25">
      <c r="B29" s="12" t="s">
        <v>151</v>
      </c>
      <c r="C29" s="13" t="s">
        <v>15</v>
      </c>
      <c r="D29" s="14">
        <v>1545.9</v>
      </c>
      <c r="E29" s="14">
        <v>1509.4</v>
      </c>
      <c r="F29" s="56">
        <f t="shared" si="0"/>
        <v>97.638915841904392</v>
      </c>
    </row>
    <row r="30" spans="1:6" s="11" customFormat="1" ht="14.25" customHeight="1" x14ac:dyDescent="0.25">
      <c r="B30" s="12" t="s">
        <v>152</v>
      </c>
      <c r="C30" s="13" t="s">
        <v>16</v>
      </c>
      <c r="D30" s="14">
        <v>41344.9</v>
      </c>
      <c r="E30" s="14">
        <v>41389.599999999999</v>
      </c>
      <c r="F30" s="57">
        <f t="shared" si="0"/>
        <v>100.10811490655436</v>
      </c>
    </row>
    <row r="31" spans="1:6" s="11" customFormat="1" ht="30.75" customHeight="1" x14ac:dyDescent="0.25">
      <c r="B31" s="12" t="s">
        <v>153</v>
      </c>
      <c r="C31" s="13" t="s">
        <v>313</v>
      </c>
      <c r="D31" s="14">
        <v>3366.6</v>
      </c>
      <c r="E31" s="14">
        <v>4538.5</v>
      </c>
      <c r="F31" s="57">
        <f t="shared" si="0"/>
        <v>134.80960019010277</v>
      </c>
    </row>
    <row r="32" spans="1:6" s="11" customFormat="1" ht="15" customHeight="1" x14ac:dyDescent="0.25">
      <c r="B32" s="12" t="s">
        <v>154</v>
      </c>
      <c r="C32" s="13" t="s">
        <v>155</v>
      </c>
      <c r="D32" s="14">
        <f>D33+D35</f>
        <v>3667</v>
      </c>
      <c r="E32" s="16">
        <f>E33+E35</f>
        <v>4087.7</v>
      </c>
      <c r="F32" s="57">
        <f t="shared" si="0"/>
        <v>111.47259340059993</v>
      </c>
    </row>
    <row r="33" spans="2:6" s="11" customFormat="1" ht="30.75" customHeight="1" x14ac:dyDescent="0.25">
      <c r="B33" s="12" t="s">
        <v>156</v>
      </c>
      <c r="C33" s="13" t="s">
        <v>17</v>
      </c>
      <c r="D33" s="14">
        <f>D34</f>
        <v>2997</v>
      </c>
      <c r="E33" s="14">
        <f>E34</f>
        <v>3480</v>
      </c>
      <c r="F33" s="54">
        <f t="shared" si="0"/>
        <v>116.11611611611612</v>
      </c>
    </row>
    <row r="34" spans="2:6" s="11" customFormat="1" ht="45.75" customHeight="1" x14ac:dyDescent="0.25">
      <c r="B34" s="12" t="s">
        <v>157</v>
      </c>
      <c r="C34" s="13" t="s">
        <v>158</v>
      </c>
      <c r="D34" s="14">
        <v>2997</v>
      </c>
      <c r="E34" s="14">
        <v>3480</v>
      </c>
      <c r="F34" s="56">
        <f t="shared" si="0"/>
        <v>116.11611611611612</v>
      </c>
    </row>
    <row r="35" spans="2:6" s="11" customFormat="1" ht="30" customHeight="1" x14ac:dyDescent="0.25">
      <c r="B35" s="12" t="s">
        <v>159</v>
      </c>
      <c r="C35" s="13" t="s">
        <v>20</v>
      </c>
      <c r="D35" s="14">
        <f>SUM(D36:D36)</f>
        <v>670</v>
      </c>
      <c r="E35" s="14">
        <f>SUM(E36:E36)</f>
        <v>607.70000000000005</v>
      </c>
      <c r="F35" s="54">
        <f t="shared" si="0"/>
        <v>90.701492537313442</v>
      </c>
    </row>
    <row r="36" spans="2:6" s="11" customFormat="1" ht="60.75" customHeight="1" x14ac:dyDescent="0.25">
      <c r="B36" s="12" t="s">
        <v>160</v>
      </c>
      <c r="C36" s="13" t="s">
        <v>161</v>
      </c>
      <c r="D36" s="14">
        <v>670</v>
      </c>
      <c r="E36" s="14">
        <v>607.70000000000005</v>
      </c>
      <c r="F36" s="56">
        <f t="shared" si="0"/>
        <v>90.701492537313442</v>
      </c>
    </row>
    <row r="37" spans="2:6" s="11" customFormat="1" ht="30" customHeight="1" x14ac:dyDescent="0.25">
      <c r="B37" s="12" t="s">
        <v>162</v>
      </c>
      <c r="C37" s="13" t="s">
        <v>24</v>
      </c>
      <c r="D37" s="14">
        <f>D38+D40+D45</f>
        <v>3224.2</v>
      </c>
      <c r="E37" s="14">
        <f>E38+E40+E45</f>
        <v>2403.5</v>
      </c>
      <c r="F37" s="57">
        <f t="shared" si="0"/>
        <v>74.54562372061288</v>
      </c>
    </row>
    <row r="38" spans="2:6" s="11" customFormat="1" ht="30" customHeight="1" x14ac:dyDescent="0.25">
      <c r="B38" s="12" t="s">
        <v>163</v>
      </c>
      <c r="C38" s="15" t="s">
        <v>37</v>
      </c>
      <c r="D38" s="14">
        <f>D39</f>
        <v>21</v>
      </c>
      <c r="E38" s="14">
        <f>E39</f>
        <v>18.600000000000001</v>
      </c>
      <c r="F38" s="54">
        <f t="shared" si="0"/>
        <v>88.571428571428584</v>
      </c>
    </row>
    <row r="39" spans="2:6" s="11" customFormat="1" ht="30" customHeight="1" x14ac:dyDescent="0.25">
      <c r="B39" s="12" t="s">
        <v>164</v>
      </c>
      <c r="C39" s="15" t="s">
        <v>38</v>
      </c>
      <c r="D39" s="14">
        <v>21</v>
      </c>
      <c r="E39" s="14">
        <v>18.600000000000001</v>
      </c>
      <c r="F39" s="56">
        <f t="shared" si="0"/>
        <v>88.571428571428584</v>
      </c>
    </row>
    <row r="40" spans="2:6" s="11" customFormat="1" ht="75" customHeight="1" x14ac:dyDescent="0.25">
      <c r="B40" s="12" t="s">
        <v>165</v>
      </c>
      <c r="C40" s="13" t="s">
        <v>166</v>
      </c>
      <c r="D40" s="14">
        <f>D41+D43</f>
        <v>3203.2</v>
      </c>
      <c r="E40" s="14">
        <f>E41+E43</f>
        <v>2354.9</v>
      </c>
      <c r="F40" s="57">
        <f t="shared" si="0"/>
        <v>73.517107892107902</v>
      </c>
    </row>
    <row r="41" spans="2:6" s="11" customFormat="1" ht="60" customHeight="1" x14ac:dyDescent="0.25">
      <c r="B41" s="12" t="s">
        <v>167</v>
      </c>
      <c r="C41" s="13" t="s">
        <v>25</v>
      </c>
      <c r="D41" s="14">
        <f>D42</f>
        <v>2786.2</v>
      </c>
      <c r="E41" s="14">
        <f>E42</f>
        <v>2175.8000000000002</v>
      </c>
      <c r="F41" s="54">
        <f t="shared" si="0"/>
        <v>78.092024980259865</v>
      </c>
    </row>
    <row r="42" spans="2:6" s="11" customFormat="1" ht="60.75" customHeight="1" x14ac:dyDescent="0.25">
      <c r="B42" s="12" t="s">
        <v>168</v>
      </c>
      <c r="C42" s="13" t="s">
        <v>169</v>
      </c>
      <c r="D42" s="14">
        <v>2786.2</v>
      </c>
      <c r="E42" s="14">
        <v>2175.8000000000002</v>
      </c>
      <c r="F42" s="54">
        <f t="shared" si="0"/>
        <v>78.092024980259865</v>
      </c>
    </row>
    <row r="43" spans="2:6" s="11" customFormat="1" ht="61.5" customHeight="1" x14ac:dyDescent="0.25">
      <c r="B43" s="12" t="s">
        <v>170</v>
      </c>
      <c r="C43" s="13" t="s">
        <v>171</v>
      </c>
      <c r="D43" s="14">
        <f>D44</f>
        <v>417</v>
      </c>
      <c r="E43" s="14">
        <f>E44</f>
        <v>179.1</v>
      </c>
      <c r="F43" s="56">
        <f t="shared" si="0"/>
        <v>42.949640287769782</v>
      </c>
    </row>
    <row r="44" spans="2:6" s="11" customFormat="1" ht="60.95" customHeight="1" x14ac:dyDescent="0.25">
      <c r="B44" s="12" t="s">
        <v>172</v>
      </c>
      <c r="C44" s="13" t="s">
        <v>173</v>
      </c>
      <c r="D44" s="14">
        <v>417</v>
      </c>
      <c r="E44" s="14">
        <v>179.1</v>
      </c>
      <c r="F44" s="57">
        <f t="shared" si="0"/>
        <v>42.949640287769782</v>
      </c>
    </row>
    <row r="45" spans="2:6" s="11" customFormat="1" ht="59.25" customHeight="1" x14ac:dyDescent="0.25">
      <c r="B45" s="12" t="s">
        <v>174</v>
      </c>
      <c r="C45" s="15" t="s">
        <v>26</v>
      </c>
      <c r="D45" s="14">
        <f>D46</f>
        <v>0</v>
      </c>
      <c r="E45" s="14">
        <f>E46</f>
        <v>30</v>
      </c>
      <c r="F45" s="54"/>
    </row>
    <row r="46" spans="2:6" s="11" customFormat="1" ht="61.5" customHeight="1" x14ac:dyDescent="0.25">
      <c r="B46" s="12" t="s">
        <v>175</v>
      </c>
      <c r="C46" s="15" t="s">
        <v>27</v>
      </c>
      <c r="D46" s="14"/>
      <c r="E46" s="14">
        <v>30</v>
      </c>
      <c r="F46" s="56"/>
    </row>
    <row r="47" spans="2:6" s="11" customFormat="1" ht="15.75" customHeight="1" x14ac:dyDescent="0.25">
      <c r="B47" s="12" t="s">
        <v>176</v>
      </c>
      <c r="C47" s="13" t="s">
        <v>177</v>
      </c>
      <c r="D47" s="14">
        <f>D48</f>
        <v>12507.5</v>
      </c>
      <c r="E47" s="14">
        <f>E48</f>
        <v>12953.8</v>
      </c>
      <c r="F47" s="57">
        <f t="shared" si="0"/>
        <v>103.56825904457325</v>
      </c>
    </row>
    <row r="48" spans="2:6" s="11" customFormat="1" ht="15" customHeight="1" x14ac:dyDescent="0.25">
      <c r="B48" s="12" t="s">
        <v>178</v>
      </c>
      <c r="C48" s="13" t="s">
        <v>5</v>
      </c>
      <c r="D48" s="14">
        <f>D49+D50+D51</f>
        <v>12507.5</v>
      </c>
      <c r="E48" s="14">
        <f>E49+E50+E51</f>
        <v>12953.8</v>
      </c>
      <c r="F48" s="57">
        <f t="shared" si="0"/>
        <v>103.56825904457325</v>
      </c>
    </row>
    <row r="49" spans="1:6" s="11" customFormat="1" ht="30" customHeight="1" x14ac:dyDescent="0.25">
      <c r="B49" s="12" t="s">
        <v>179</v>
      </c>
      <c r="C49" s="15" t="s">
        <v>180</v>
      </c>
      <c r="D49" s="14">
        <v>200</v>
      </c>
      <c r="E49" s="14">
        <v>224.5</v>
      </c>
      <c r="F49" s="54">
        <f t="shared" si="0"/>
        <v>112.25</v>
      </c>
    </row>
    <row r="50" spans="1:6" s="11" customFormat="1" ht="15.75" customHeight="1" x14ac:dyDescent="0.25">
      <c r="B50" s="12" t="s">
        <v>181</v>
      </c>
      <c r="C50" s="15" t="s">
        <v>6</v>
      </c>
      <c r="D50" s="14">
        <v>1144</v>
      </c>
      <c r="E50" s="14">
        <v>3163.3</v>
      </c>
      <c r="F50" s="56">
        <f t="shared" si="0"/>
        <v>276.51223776223776</v>
      </c>
    </row>
    <row r="51" spans="1:6" s="11" customFormat="1" ht="17.25" customHeight="1" x14ac:dyDescent="0.25">
      <c r="B51" s="12" t="s">
        <v>182</v>
      </c>
      <c r="C51" s="15" t="s">
        <v>7</v>
      </c>
      <c r="D51" s="14">
        <v>11163.5</v>
      </c>
      <c r="E51" s="14">
        <v>9566</v>
      </c>
      <c r="F51" s="54">
        <f t="shared" si="0"/>
        <v>85.689971783042949</v>
      </c>
    </row>
    <row r="52" spans="1:6" s="11" customFormat="1" ht="29.25" customHeight="1" x14ac:dyDescent="0.25">
      <c r="B52" s="12" t="s">
        <v>183</v>
      </c>
      <c r="C52" s="13" t="s">
        <v>184</v>
      </c>
      <c r="D52" s="14">
        <f>D53+D55</f>
        <v>309.7</v>
      </c>
      <c r="E52" s="14">
        <f>E53+E55</f>
        <v>723.9</v>
      </c>
      <c r="F52" s="56">
        <f t="shared" si="0"/>
        <v>233.74233128834354</v>
      </c>
    </row>
    <row r="53" spans="1:6" s="11" customFormat="1" ht="15.75" customHeight="1" x14ac:dyDescent="0.25">
      <c r="B53" s="12" t="s">
        <v>185</v>
      </c>
      <c r="C53" s="15" t="s">
        <v>28</v>
      </c>
      <c r="D53" s="14">
        <f>D54</f>
        <v>279.7</v>
      </c>
      <c r="E53" s="14">
        <f>E54</f>
        <v>190</v>
      </c>
      <c r="F53" s="57">
        <f t="shared" si="0"/>
        <v>67.929924919556669</v>
      </c>
    </row>
    <row r="54" spans="1:6" s="11" customFormat="1" ht="30" customHeight="1" x14ac:dyDescent="0.25">
      <c r="B54" s="12" t="s">
        <v>186</v>
      </c>
      <c r="C54" s="15" t="s">
        <v>29</v>
      </c>
      <c r="D54" s="14">
        <v>279.7</v>
      </c>
      <c r="E54" s="14">
        <v>190</v>
      </c>
      <c r="F54" s="54">
        <f t="shared" si="0"/>
        <v>67.929924919556669</v>
      </c>
    </row>
    <row r="55" spans="1:6" s="11" customFormat="1" ht="15.75" customHeight="1" x14ac:dyDescent="0.25">
      <c r="B55" s="12" t="s">
        <v>187</v>
      </c>
      <c r="C55" s="15" t="s">
        <v>30</v>
      </c>
      <c r="D55" s="14">
        <f>D56</f>
        <v>30</v>
      </c>
      <c r="E55" s="14">
        <f>E56</f>
        <v>533.9</v>
      </c>
      <c r="F55" s="54">
        <f t="shared" si="0"/>
        <v>1779.6666666666667</v>
      </c>
    </row>
    <row r="56" spans="1:6" s="11" customFormat="1" ht="30.75" customHeight="1" x14ac:dyDescent="0.25">
      <c r="B56" s="12" t="s">
        <v>188</v>
      </c>
      <c r="C56" s="15" t="s">
        <v>29</v>
      </c>
      <c r="D56" s="14">
        <v>30</v>
      </c>
      <c r="E56" s="14">
        <v>533.9</v>
      </c>
      <c r="F56" s="56">
        <f t="shared" si="0"/>
        <v>1779.6666666666667</v>
      </c>
    </row>
    <row r="57" spans="1:6" s="11" customFormat="1" ht="30" customHeight="1" x14ac:dyDescent="0.25">
      <c r="B57" s="12" t="s">
        <v>189</v>
      </c>
      <c r="C57" s="13" t="s">
        <v>31</v>
      </c>
      <c r="D57" s="14">
        <f>D58+D61+D59</f>
        <v>4285.8999999999996</v>
      </c>
      <c r="E57" s="14">
        <f>E58+E61+E59</f>
        <v>5539.8</v>
      </c>
      <c r="F57" s="57">
        <f t="shared" si="0"/>
        <v>129.25639888938147</v>
      </c>
    </row>
    <row r="58" spans="1:6" s="11" customFormat="1" ht="75" customHeight="1" x14ac:dyDescent="0.25">
      <c r="B58" s="12" t="s">
        <v>190</v>
      </c>
      <c r="C58" s="15" t="s">
        <v>32</v>
      </c>
      <c r="D58" s="14">
        <f>D60</f>
        <v>1039.5999999999999</v>
      </c>
      <c r="E58" s="14">
        <f>E60</f>
        <v>637.20000000000005</v>
      </c>
      <c r="F58" s="54">
        <f t="shared" si="0"/>
        <v>61.292804924971158</v>
      </c>
    </row>
    <row r="59" spans="1:6" s="11" customFormat="1" ht="75" customHeight="1" x14ac:dyDescent="0.25">
      <c r="B59" s="12" t="s">
        <v>191</v>
      </c>
      <c r="C59" s="15" t="s">
        <v>282</v>
      </c>
      <c r="D59" s="14"/>
      <c r="E59" s="14">
        <v>15</v>
      </c>
      <c r="F59" s="57"/>
    </row>
    <row r="60" spans="1:6" s="11" customFormat="1" ht="75.75" customHeight="1" x14ac:dyDescent="0.25">
      <c r="B60" s="12" t="s">
        <v>192</v>
      </c>
      <c r="C60" s="15" t="s">
        <v>33</v>
      </c>
      <c r="D60" s="14">
        <v>1039.5999999999999</v>
      </c>
      <c r="E60" s="14">
        <v>637.20000000000005</v>
      </c>
      <c r="F60" s="57">
        <f t="shared" si="0"/>
        <v>61.292804924971158</v>
      </c>
    </row>
    <row r="61" spans="1:6" s="11" customFormat="1" ht="30" customHeight="1" x14ac:dyDescent="0.25">
      <c r="B61" s="12" t="s">
        <v>193</v>
      </c>
      <c r="C61" s="15" t="s">
        <v>34</v>
      </c>
      <c r="D61" s="14">
        <f>D62</f>
        <v>3246.3</v>
      </c>
      <c r="E61" s="14">
        <f>E62</f>
        <v>4887.6000000000004</v>
      </c>
      <c r="F61" s="57">
        <f t="shared" si="0"/>
        <v>150.55909805008781</v>
      </c>
    </row>
    <row r="62" spans="1:6" s="11" customFormat="1" ht="45.75" customHeight="1" x14ac:dyDescent="0.25">
      <c r="B62" s="12" t="s">
        <v>194</v>
      </c>
      <c r="C62" s="15" t="s">
        <v>195</v>
      </c>
      <c r="D62" s="14">
        <v>3246.3</v>
      </c>
      <c r="E62" s="14">
        <v>4887.6000000000004</v>
      </c>
      <c r="F62" s="57">
        <f t="shared" si="0"/>
        <v>150.55909805008781</v>
      </c>
    </row>
    <row r="63" spans="1:6" s="11" customFormat="1" ht="16.5" customHeight="1" x14ac:dyDescent="0.25">
      <c r="B63" s="12" t="s">
        <v>196</v>
      </c>
      <c r="C63" s="13" t="s">
        <v>18</v>
      </c>
      <c r="D63" s="14">
        <f>D64+D65+D66+D67+D70+D71+D72+D73+D74+D75+D76+D77+D78+D68+D69</f>
        <v>3427.7</v>
      </c>
      <c r="E63" s="14">
        <f>E64+E65+E66+E67+E70+E71+E72+E73+E74+E75+E76+E77+E78+E68+E69</f>
        <v>1068.5999999999999</v>
      </c>
      <c r="F63" s="57">
        <f t="shared" si="0"/>
        <v>31.175423753537356</v>
      </c>
    </row>
    <row r="64" spans="1:6" s="11" customFormat="1" ht="61.5" customHeight="1" x14ac:dyDescent="0.25">
      <c r="A64" s="17"/>
      <c r="B64" s="18" t="s">
        <v>197</v>
      </c>
      <c r="C64" s="49" t="s">
        <v>198</v>
      </c>
      <c r="D64" s="19">
        <v>33.700000000000003</v>
      </c>
      <c r="E64" s="20" t="s">
        <v>283</v>
      </c>
      <c r="F64" s="57">
        <f t="shared" si="0"/>
        <v>100</v>
      </c>
    </row>
    <row r="65" spans="1:6" s="11" customFormat="1" ht="90" customHeight="1" x14ac:dyDescent="0.25">
      <c r="A65" s="17"/>
      <c r="B65" s="18" t="s">
        <v>199</v>
      </c>
      <c r="C65" s="49" t="s">
        <v>200</v>
      </c>
      <c r="D65" s="19">
        <v>139.30000000000001</v>
      </c>
      <c r="E65" s="20" t="s">
        <v>284</v>
      </c>
      <c r="F65" s="57">
        <f t="shared" si="0"/>
        <v>99.928212491026542</v>
      </c>
    </row>
    <row r="66" spans="1:6" s="11" customFormat="1" ht="61.5" customHeight="1" x14ac:dyDescent="0.25">
      <c r="A66" s="17"/>
      <c r="B66" s="18" t="s">
        <v>201</v>
      </c>
      <c r="C66" s="50" t="s">
        <v>202</v>
      </c>
      <c r="D66" s="19">
        <v>137</v>
      </c>
      <c r="E66" s="20" t="s">
        <v>285</v>
      </c>
      <c r="F66" s="57">
        <f t="shared" si="0"/>
        <v>100</v>
      </c>
    </row>
    <row r="67" spans="1:6" s="11" customFormat="1" ht="75" customHeight="1" x14ac:dyDescent="0.25">
      <c r="A67" s="17"/>
      <c r="B67" s="18" t="s">
        <v>203</v>
      </c>
      <c r="C67" s="49" t="s">
        <v>204</v>
      </c>
      <c r="D67" s="19">
        <v>5</v>
      </c>
      <c r="E67" s="20" t="s">
        <v>286</v>
      </c>
      <c r="F67" s="54">
        <f t="shared" si="0"/>
        <v>100</v>
      </c>
    </row>
    <row r="68" spans="1:6" s="11" customFormat="1" ht="45.75" customHeight="1" x14ac:dyDescent="0.25">
      <c r="A68" s="17"/>
      <c r="B68" s="18" t="s">
        <v>294</v>
      </c>
      <c r="C68" s="49" t="s">
        <v>296</v>
      </c>
      <c r="D68" s="19">
        <v>9</v>
      </c>
      <c r="E68" s="19">
        <v>9</v>
      </c>
      <c r="F68" s="54">
        <f t="shared" si="0"/>
        <v>100</v>
      </c>
    </row>
    <row r="69" spans="1:6" s="11" customFormat="1" ht="45.75" customHeight="1" x14ac:dyDescent="0.25">
      <c r="A69" s="17"/>
      <c r="B69" s="18" t="s">
        <v>295</v>
      </c>
      <c r="C69" s="49" t="s">
        <v>297</v>
      </c>
      <c r="D69" s="19">
        <v>1</v>
      </c>
      <c r="E69" s="21">
        <v>0.5</v>
      </c>
      <c r="F69" s="54">
        <f t="shared" si="0"/>
        <v>50</v>
      </c>
    </row>
    <row r="70" spans="1:6" s="11" customFormat="1" ht="60.75" customHeight="1" x14ac:dyDescent="0.25">
      <c r="A70" s="17"/>
      <c r="B70" s="18" t="s">
        <v>205</v>
      </c>
      <c r="C70" s="49" t="s">
        <v>21</v>
      </c>
      <c r="D70" s="19">
        <v>3</v>
      </c>
      <c r="E70" s="20" t="s">
        <v>209</v>
      </c>
      <c r="F70" s="56">
        <f t="shared" si="0"/>
        <v>33.333333333333329</v>
      </c>
    </row>
    <row r="71" spans="1:6" s="11" customFormat="1" ht="75.75" customHeight="1" x14ac:dyDescent="0.25">
      <c r="A71" s="17"/>
      <c r="B71" s="18" t="s">
        <v>206</v>
      </c>
      <c r="C71" s="49" t="s">
        <v>22</v>
      </c>
      <c r="D71" s="19">
        <v>41</v>
      </c>
      <c r="E71" s="20" t="s">
        <v>287</v>
      </c>
      <c r="F71" s="54">
        <f t="shared" si="0"/>
        <v>99.024390243902445</v>
      </c>
    </row>
    <row r="72" spans="1:6" s="11" customFormat="1" ht="90.75" customHeight="1" x14ac:dyDescent="0.25">
      <c r="A72" s="17"/>
      <c r="B72" s="18" t="s">
        <v>207</v>
      </c>
      <c r="C72" s="49" t="s">
        <v>208</v>
      </c>
      <c r="D72" s="19">
        <v>15</v>
      </c>
      <c r="E72" s="20" t="s">
        <v>298</v>
      </c>
      <c r="F72" s="58">
        <f t="shared" si="0"/>
        <v>96.000000000000014</v>
      </c>
    </row>
    <row r="73" spans="1:6" s="11" customFormat="1" ht="73.5" customHeight="1" x14ac:dyDescent="0.25">
      <c r="A73" s="17"/>
      <c r="B73" s="18" t="s">
        <v>210</v>
      </c>
      <c r="C73" s="49" t="s">
        <v>211</v>
      </c>
      <c r="D73" s="53">
        <v>4</v>
      </c>
      <c r="E73" s="20" t="s">
        <v>288</v>
      </c>
      <c r="F73" s="56">
        <f t="shared" si="0"/>
        <v>102.49999999999999</v>
      </c>
    </row>
    <row r="74" spans="1:6" s="11" customFormat="1" ht="61.5" customHeight="1" x14ac:dyDescent="0.25">
      <c r="A74" s="17"/>
      <c r="B74" s="18" t="s">
        <v>212</v>
      </c>
      <c r="C74" s="49" t="s">
        <v>213</v>
      </c>
      <c r="D74" s="19">
        <v>200</v>
      </c>
      <c r="E74" s="20" t="s">
        <v>289</v>
      </c>
      <c r="F74" s="54">
        <f t="shared" si="0"/>
        <v>99.5</v>
      </c>
    </row>
    <row r="75" spans="1:6" s="11" customFormat="1" ht="75" customHeight="1" x14ac:dyDescent="0.25">
      <c r="A75" s="17"/>
      <c r="B75" s="18" t="s">
        <v>214</v>
      </c>
      <c r="C75" s="49" t="s">
        <v>23</v>
      </c>
      <c r="D75" s="19">
        <v>390</v>
      </c>
      <c r="E75" s="20" t="s">
        <v>290</v>
      </c>
      <c r="F75" s="56">
        <f t="shared" si="0"/>
        <v>95.461538461538467</v>
      </c>
    </row>
    <row r="76" spans="1:6" s="11" customFormat="1" ht="60.75" customHeight="1" x14ac:dyDescent="0.25">
      <c r="A76" s="17"/>
      <c r="B76" s="22" t="s">
        <v>215</v>
      </c>
      <c r="C76" s="50" t="s">
        <v>35</v>
      </c>
      <c r="D76" s="19">
        <v>76.3</v>
      </c>
      <c r="E76" s="20" t="s">
        <v>291</v>
      </c>
      <c r="F76" s="54">
        <f t="shared" si="0"/>
        <v>100</v>
      </c>
    </row>
    <row r="77" spans="1:6" s="11" customFormat="1" ht="60.75" customHeight="1" x14ac:dyDescent="0.25">
      <c r="A77" s="17"/>
      <c r="B77" s="22" t="s">
        <v>216</v>
      </c>
      <c r="C77" s="51" t="s">
        <v>19</v>
      </c>
      <c r="D77" s="23">
        <v>2363.4</v>
      </c>
      <c r="E77" s="20" t="s">
        <v>292</v>
      </c>
      <c r="F77" s="56">
        <f t="shared" si="0"/>
        <v>1.265126512651265</v>
      </c>
    </row>
    <row r="78" spans="1:6" s="11" customFormat="1" ht="61.5" customHeight="1" x14ac:dyDescent="0.25">
      <c r="A78" s="17"/>
      <c r="B78" s="22" t="s">
        <v>217</v>
      </c>
      <c r="C78" s="52" t="s">
        <v>218</v>
      </c>
      <c r="D78" s="24">
        <v>10</v>
      </c>
      <c r="E78" s="20" t="s">
        <v>293</v>
      </c>
      <c r="F78" s="57">
        <f t="shared" ref="F78:F125" si="1">E78/D78*100</f>
        <v>65.999999999999986</v>
      </c>
    </row>
    <row r="79" spans="1:6" s="25" customFormat="1" ht="15.75" customHeight="1" x14ac:dyDescent="0.2">
      <c r="B79" s="26" t="s">
        <v>219</v>
      </c>
      <c r="C79" s="27" t="s">
        <v>36</v>
      </c>
      <c r="D79" s="28">
        <f>D80+D81</f>
        <v>219.2</v>
      </c>
      <c r="E79" s="28">
        <f>E80+E81</f>
        <v>143.20000000000002</v>
      </c>
      <c r="F79" s="57">
        <f t="shared" si="1"/>
        <v>65.328467153284691</v>
      </c>
    </row>
    <row r="80" spans="1:6" s="25" customFormat="1" ht="15.95" customHeight="1" x14ac:dyDescent="0.2">
      <c r="B80" s="12" t="s">
        <v>220</v>
      </c>
      <c r="C80" s="13" t="s">
        <v>315</v>
      </c>
      <c r="D80" s="29"/>
      <c r="E80" s="30">
        <v>-1.6</v>
      </c>
      <c r="F80" s="57"/>
    </row>
    <row r="81" spans="2:6" s="25" customFormat="1" ht="15.95" customHeight="1" x14ac:dyDescent="0.2">
      <c r="B81" s="26" t="s">
        <v>221</v>
      </c>
      <c r="C81" s="31" t="s">
        <v>222</v>
      </c>
      <c r="D81" s="30">
        <v>219.2</v>
      </c>
      <c r="E81" s="30">
        <v>144.80000000000001</v>
      </c>
      <c r="F81" s="57">
        <f t="shared" si="1"/>
        <v>66.058394160583958</v>
      </c>
    </row>
    <row r="82" spans="2:6" s="25" customFormat="1" ht="16.5" customHeight="1" x14ac:dyDescent="0.2">
      <c r="B82" s="26" t="s">
        <v>223</v>
      </c>
      <c r="C82" s="31" t="s">
        <v>39</v>
      </c>
      <c r="D82" s="32">
        <f>D83</f>
        <v>476441.69999999995</v>
      </c>
      <c r="E82" s="32">
        <f>E83</f>
        <v>465682.2</v>
      </c>
      <c r="F82" s="54">
        <f t="shared" si="1"/>
        <v>97.741696413223295</v>
      </c>
    </row>
    <row r="83" spans="2:6" s="25" customFormat="1" ht="31.5" customHeight="1" x14ac:dyDescent="0.2">
      <c r="B83" s="26" t="s">
        <v>224</v>
      </c>
      <c r="C83" s="31" t="s">
        <v>225</v>
      </c>
      <c r="D83" s="32">
        <f>D84+D89+D102+D117</f>
        <v>476441.69999999995</v>
      </c>
      <c r="E83" s="32">
        <f>E84+E89+E102+E117</f>
        <v>465682.2</v>
      </c>
      <c r="F83" s="56">
        <f t="shared" si="1"/>
        <v>97.741696413223295</v>
      </c>
    </row>
    <row r="84" spans="2:6" s="11" customFormat="1" ht="18" customHeight="1" x14ac:dyDescent="0.25">
      <c r="B84" s="26" t="s">
        <v>226</v>
      </c>
      <c r="C84" s="31" t="s">
        <v>227</v>
      </c>
      <c r="D84" s="32">
        <f>D85+D87</f>
        <v>68496.5</v>
      </c>
      <c r="E84" s="32">
        <f>E85+E87</f>
        <v>68496.5</v>
      </c>
      <c r="F84" s="57">
        <f t="shared" si="1"/>
        <v>100</v>
      </c>
    </row>
    <row r="85" spans="2:6" s="25" customFormat="1" ht="16.5" customHeight="1" x14ac:dyDescent="0.2">
      <c r="B85" s="26" t="s">
        <v>228</v>
      </c>
      <c r="C85" s="31" t="s">
        <v>229</v>
      </c>
      <c r="D85" s="32">
        <f>D86</f>
        <v>63309.8</v>
      </c>
      <c r="E85" s="32">
        <f>E86</f>
        <v>63309.8</v>
      </c>
      <c r="F85" s="57">
        <f t="shared" si="1"/>
        <v>100</v>
      </c>
    </row>
    <row r="86" spans="2:6" s="11" customFormat="1" ht="29.25" customHeight="1" x14ac:dyDescent="0.25">
      <c r="B86" s="26" t="s">
        <v>230</v>
      </c>
      <c r="C86" s="31" t="s">
        <v>231</v>
      </c>
      <c r="D86" s="33">
        <v>63309.8</v>
      </c>
      <c r="E86" s="33">
        <v>63309.8</v>
      </c>
      <c r="F86" s="57">
        <f t="shared" si="1"/>
        <v>100</v>
      </c>
    </row>
    <row r="87" spans="2:6" s="11" customFormat="1" ht="30.75" customHeight="1" x14ac:dyDescent="0.25">
      <c r="B87" s="26" t="s">
        <v>232</v>
      </c>
      <c r="C87" s="31" t="s">
        <v>40</v>
      </c>
      <c r="D87" s="32">
        <f>D88</f>
        <v>5186.7</v>
      </c>
      <c r="E87" s="32">
        <f>E88</f>
        <v>5186.7</v>
      </c>
      <c r="F87" s="57">
        <f t="shared" si="1"/>
        <v>100</v>
      </c>
    </row>
    <row r="88" spans="2:6" s="11" customFormat="1" ht="30.75" customHeight="1" x14ac:dyDescent="0.25">
      <c r="B88" s="26" t="s">
        <v>233</v>
      </c>
      <c r="C88" s="31" t="s">
        <v>41</v>
      </c>
      <c r="D88" s="33">
        <v>5186.7</v>
      </c>
      <c r="E88" s="34">
        <v>5186.7</v>
      </c>
      <c r="F88" s="57">
        <f t="shared" si="1"/>
        <v>100</v>
      </c>
    </row>
    <row r="89" spans="2:6" s="11" customFormat="1" ht="32.1" customHeight="1" x14ac:dyDescent="0.25">
      <c r="B89" s="26" t="s">
        <v>234</v>
      </c>
      <c r="C89" s="31" t="s">
        <v>42</v>
      </c>
      <c r="D89" s="32">
        <f>D90+D92+D94+D96+D98+D100</f>
        <v>106272.29999999999</v>
      </c>
      <c r="E89" s="32">
        <f>E90+E92+E94+E96+E98+E100</f>
        <v>98949.1</v>
      </c>
      <c r="F89" s="57">
        <f t="shared" si="1"/>
        <v>93.10902276510437</v>
      </c>
    </row>
    <row r="90" spans="2:6" s="11" customFormat="1" ht="45" customHeight="1" x14ac:dyDescent="0.25">
      <c r="B90" s="26" t="s">
        <v>308</v>
      </c>
      <c r="C90" s="31" t="s">
        <v>309</v>
      </c>
      <c r="D90" s="32">
        <f>D91</f>
        <v>1621.9</v>
      </c>
      <c r="E90" s="32">
        <f>E91</f>
        <v>1621.9</v>
      </c>
      <c r="F90" s="57">
        <f t="shared" si="1"/>
        <v>100</v>
      </c>
    </row>
    <row r="91" spans="2:6" s="11" customFormat="1" ht="45.75" customHeight="1" x14ac:dyDescent="0.25">
      <c r="B91" s="26" t="s">
        <v>306</v>
      </c>
      <c r="C91" s="31" t="s">
        <v>307</v>
      </c>
      <c r="D91" s="32">
        <v>1621.9</v>
      </c>
      <c r="E91" s="32">
        <v>1621.9</v>
      </c>
      <c r="F91" s="57">
        <f t="shared" si="1"/>
        <v>100</v>
      </c>
    </row>
    <row r="92" spans="2:6" s="11" customFormat="1" ht="45" customHeight="1" x14ac:dyDescent="0.25">
      <c r="B92" s="26" t="s">
        <v>235</v>
      </c>
      <c r="C92" s="31" t="s">
        <v>43</v>
      </c>
      <c r="D92" s="32">
        <f>D93</f>
        <v>10788.9</v>
      </c>
      <c r="E92" s="32">
        <f>E93</f>
        <v>10788.9</v>
      </c>
      <c r="F92" s="57">
        <f t="shared" si="1"/>
        <v>100</v>
      </c>
    </row>
    <row r="93" spans="2:6" s="11" customFormat="1" ht="45.75" customHeight="1" x14ac:dyDescent="0.25">
      <c r="B93" s="26" t="s">
        <v>236</v>
      </c>
      <c r="C93" s="31" t="s">
        <v>44</v>
      </c>
      <c r="D93" s="32">
        <v>10788.9</v>
      </c>
      <c r="E93" s="32">
        <v>10788.9</v>
      </c>
      <c r="F93" s="57">
        <f t="shared" si="1"/>
        <v>100</v>
      </c>
    </row>
    <row r="94" spans="2:6" s="11" customFormat="1" ht="45" customHeight="1" x14ac:dyDescent="0.25">
      <c r="B94" s="26" t="s">
        <v>237</v>
      </c>
      <c r="C94" s="31" t="s">
        <v>238</v>
      </c>
      <c r="D94" s="32">
        <f>D95</f>
        <v>2500</v>
      </c>
      <c r="E94" s="32">
        <f>E95</f>
        <v>2500</v>
      </c>
      <c r="F94" s="54">
        <f t="shared" si="1"/>
        <v>100</v>
      </c>
    </row>
    <row r="95" spans="2:6" s="11" customFormat="1" ht="45.75" customHeight="1" x14ac:dyDescent="0.25">
      <c r="B95" s="26" t="s">
        <v>239</v>
      </c>
      <c r="C95" s="31" t="s">
        <v>240</v>
      </c>
      <c r="D95" s="32">
        <v>2500</v>
      </c>
      <c r="E95" s="35">
        <v>2500</v>
      </c>
      <c r="F95" s="58">
        <f t="shared" si="1"/>
        <v>100</v>
      </c>
    </row>
    <row r="96" spans="2:6" s="11" customFormat="1" ht="29.25" customHeight="1" x14ac:dyDescent="0.25">
      <c r="B96" s="26" t="s">
        <v>241</v>
      </c>
      <c r="C96" s="31" t="s">
        <v>45</v>
      </c>
      <c r="D96" s="32">
        <f>D97</f>
        <v>2281.6999999999998</v>
      </c>
      <c r="E96" s="32">
        <f>E97</f>
        <v>2281.6999999999998</v>
      </c>
      <c r="F96" s="54">
        <f t="shared" si="1"/>
        <v>100</v>
      </c>
    </row>
    <row r="97" spans="2:7" s="25" customFormat="1" ht="30.95" customHeight="1" x14ac:dyDescent="0.2">
      <c r="B97" s="26" t="s">
        <v>242</v>
      </c>
      <c r="C97" s="31" t="s">
        <v>243</v>
      </c>
      <c r="D97" s="32">
        <v>2281.6999999999998</v>
      </c>
      <c r="E97" s="35">
        <v>2281.6999999999998</v>
      </c>
      <c r="F97" s="56">
        <f t="shared" si="1"/>
        <v>100</v>
      </c>
    </row>
    <row r="98" spans="2:7" s="25" customFormat="1" ht="15.95" customHeight="1" x14ac:dyDescent="0.2">
      <c r="B98" s="26" t="s">
        <v>244</v>
      </c>
      <c r="C98" s="31" t="s">
        <v>245</v>
      </c>
      <c r="D98" s="32">
        <f>D99</f>
        <v>204.1</v>
      </c>
      <c r="E98" s="32">
        <f>E99</f>
        <v>204.1</v>
      </c>
      <c r="F98" s="54">
        <f t="shared" si="1"/>
        <v>100</v>
      </c>
    </row>
    <row r="99" spans="2:7" s="25" customFormat="1" ht="16.5" customHeight="1" x14ac:dyDescent="0.2">
      <c r="B99" s="26" t="s">
        <v>246</v>
      </c>
      <c r="C99" s="31" t="s">
        <v>247</v>
      </c>
      <c r="D99" s="32">
        <v>204.1</v>
      </c>
      <c r="E99" s="35">
        <v>204.1</v>
      </c>
      <c r="F99" s="54">
        <f t="shared" si="1"/>
        <v>100</v>
      </c>
    </row>
    <row r="100" spans="2:7" s="11" customFormat="1" ht="15.6" customHeight="1" x14ac:dyDescent="0.25">
      <c r="B100" s="26" t="s">
        <v>248</v>
      </c>
      <c r="C100" s="31" t="s">
        <v>249</v>
      </c>
      <c r="D100" s="33">
        <f>D101</f>
        <v>88875.7</v>
      </c>
      <c r="E100" s="33">
        <f>E101</f>
        <v>81552.5</v>
      </c>
      <c r="F100" s="56">
        <f t="shared" si="1"/>
        <v>91.760177416324154</v>
      </c>
      <c r="G100" s="36"/>
    </row>
    <row r="101" spans="2:7" s="11" customFormat="1" ht="15" customHeight="1" x14ac:dyDescent="0.25">
      <c r="B101" s="26" t="s">
        <v>250</v>
      </c>
      <c r="C101" s="31" t="s">
        <v>46</v>
      </c>
      <c r="D101" s="33">
        <v>88875.7</v>
      </c>
      <c r="E101" s="33">
        <v>81552.5</v>
      </c>
      <c r="F101" s="57">
        <f t="shared" si="1"/>
        <v>91.760177416324154</v>
      </c>
      <c r="G101" s="36"/>
    </row>
    <row r="102" spans="2:7" s="11" customFormat="1" ht="16.5" customHeight="1" x14ac:dyDescent="0.25">
      <c r="B102" s="26" t="s">
        <v>251</v>
      </c>
      <c r="C102" s="31" t="s">
        <v>252</v>
      </c>
      <c r="D102" s="32">
        <f>D105+D107+D109+D113+D115+D103+D111</f>
        <v>281356.99999999994</v>
      </c>
      <c r="E102" s="32">
        <f>E105+E107+E109+E113+E115+E103+E111</f>
        <v>277936.8</v>
      </c>
      <c r="F102" s="57">
        <f t="shared" si="1"/>
        <v>98.784391360442442</v>
      </c>
    </row>
    <row r="103" spans="2:7" s="11" customFormat="1" ht="30.6" customHeight="1" x14ac:dyDescent="0.25">
      <c r="B103" s="26" t="s">
        <v>253</v>
      </c>
      <c r="C103" s="31" t="s">
        <v>254</v>
      </c>
      <c r="D103" s="32">
        <f>D104</f>
        <v>268664.3</v>
      </c>
      <c r="E103" s="32">
        <f>E104</f>
        <v>265941.5</v>
      </c>
      <c r="F103" s="54">
        <f t="shared" si="1"/>
        <v>98.986541941002216</v>
      </c>
    </row>
    <row r="104" spans="2:7" s="11" customFormat="1" ht="31.5" customHeight="1" x14ac:dyDescent="0.25">
      <c r="B104" s="26" t="s">
        <v>255</v>
      </c>
      <c r="C104" s="31" t="s">
        <v>256</v>
      </c>
      <c r="D104" s="32">
        <v>268664.3</v>
      </c>
      <c r="E104" s="32">
        <v>265941.5</v>
      </c>
      <c r="F104" s="56">
        <f t="shared" si="1"/>
        <v>98.986541941002216</v>
      </c>
    </row>
    <row r="105" spans="2:7" s="11" customFormat="1" ht="30.75" customHeight="1" x14ac:dyDescent="0.25">
      <c r="B105" s="26" t="s">
        <v>257</v>
      </c>
      <c r="C105" s="13" t="s">
        <v>47</v>
      </c>
      <c r="D105" s="32">
        <f>D106</f>
        <v>5850</v>
      </c>
      <c r="E105" s="32">
        <f>E106</f>
        <v>5152.7</v>
      </c>
      <c r="F105" s="57">
        <f t="shared" si="1"/>
        <v>88.080341880341877</v>
      </c>
    </row>
    <row r="106" spans="2:7" s="11" customFormat="1" ht="44.25" customHeight="1" x14ac:dyDescent="0.25">
      <c r="B106" s="26" t="s">
        <v>258</v>
      </c>
      <c r="C106" s="13" t="s">
        <v>48</v>
      </c>
      <c r="D106" s="33">
        <v>5850</v>
      </c>
      <c r="E106" s="33">
        <v>5152.7</v>
      </c>
      <c r="F106" s="54">
        <f t="shared" si="1"/>
        <v>88.080341880341877</v>
      </c>
    </row>
    <row r="107" spans="2:7" s="11" customFormat="1" ht="45.75" customHeight="1" x14ac:dyDescent="0.25">
      <c r="B107" s="37" t="s">
        <v>259</v>
      </c>
      <c r="C107" s="13" t="s">
        <v>260</v>
      </c>
      <c r="D107" s="38">
        <f>D108</f>
        <v>3919.1</v>
      </c>
      <c r="E107" s="33">
        <f>E108</f>
        <v>3919.1</v>
      </c>
      <c r="F107" s="56">
        <f t="shared" si="1"/>
        <v>100</v>
      </c>
    </row>
    <row r="108" spans="2:7" s="11" customFormat="1" ht="45.75" customHeight="1" x14ac:dyDescent="0.25">
      <c r="B108" s="37" t="s">
        <v>261</v>
      </c>
      <c r="C108" s="13" t="s">
        <v>49</v>
      </c>
      <c r="D108" s="38">
        <v>3919.1</v>
      </c>
      <c r="E108" s="38">
        <v>3919.1</v>
      </c>
      <c r="F108" s="54">
        <f t="shared" si="1"/>
        <v>100</v>
      </c>
    </row>
    <row r="109" spans="2:7" s="11" customFormat="1" ht="45.75" customHeight="1" x14ac:dyDescent="0.25">
      <c r="B109" s="37" t="s">
        <v>262</v>
      </c>
      <c r="C109" s="13" t="s">
        <v>263</v>
      </c>
      <c r="D109" s="38">
        <f>D110</f>
        <v>3.2</v>
      </c>
      <c r="E109" s="38">
        <f>E110</f>
        <v>3.2</v>
      </c>
      <c r="F109" s="56">
        <f t="shared" si="1"/>
        <v>100</v>
      </c>
      <c r="G109" s="36"/>
    </row>
    <row r="110" spans="2:7" s="11" customFormat="1" ht="45.75" customHeight="1" x14ac:dyDescent="0.25">
      <c r="B110" s="37" t="s">
        <v>264</v>
      </c>
      <c r="C110" s="13" t="s">
        <v>50</v>
      </c>
      <c r="D110" s="38">
        <v>3.2</v>
      </c>
      <c r="E110" s="38">
        <v>3.2</v>
      </c>
      <c r="F110" s="57">
        <f t="shared" si="1"/>
        <v>100</v>
      </c>
    </row>
    <row r="111" spans="2:7" s="11" customFormat="1" ht="30" customHeight="1" x14ac:dyDescent="0.25">
      <c r="B111" s="26" t="s">
        <v>302</v>
      </c>
      <c r="C111" s="31" t="s">
        <v>304</v>
      </c>
      <c r="D111" s="38">
        <f>D112</f>
        <v>503.1</v>
      </c>
      <c r="E111" s="38">
        <f>E112</f>
        <v>503</v>
      </c>
      <c r="F111" s="57">
        <f t="shared" si="1"/>
        <v>99.980123235937185</v>
      </c>
    </row>
    <row r="112" spans="2:7" s="11" customFormat="1" ht="30" customHeight="1" x14ac:dyDescent="0.25">
      <c r="B112" s="26" t="s">
        <v>303</v>
      </c>
      <c r="C112" s="31" t="s">
        <v>305</v>
      </c>
      <c r="D112" s="38">
        <v>503.1</v>
      </c>
      <c r="E112" s="38">
        <v>503</v>
      </c>
      <c r="F112" s="57">
        <f t="shared" si="1"/>
        <v>99.980123235937185</v>
      </c>
    </row>
    <row r="113" spans="1:6" s="11" customFormat="1" ht="30.75" customHeight="1" x14ac:dyDescent="0.25">
      <c r="B113" s="26" t="s">
        <v>265</v>
      </c>
      <c r="C113" s="31" t="s">
        <v>266</v>
      </c>
      <c r="D113" s="32">
        <f>D114</f>
        <v>1673.4</v>
      </c>
      <c r="E113" s="32">
        <f>E114</f>
        <v>1673.4</v>
      </c>
      <c r="F113" s="54">
        <f t="shared" si="1"/>
        <v>100</v>
      </c>
    </row>
    <row r="114" spans="1:6" s="11" customFormat="1" ht="32.1" customHeight="1" x14ac:dyDescent="0.25">
      <c r="B114" s="26" t="s">
        <v>267</v>
      </c>
      <c r="C114" s="31" t="s">
        <v>268</v>
      </c>
      <c r="D114" s="33">
        <v>1673.4</v>
      </c>
      <c r="E114" s="33">
        <v>1673.4</v>
      </c>
      <c r="F114" s="54">
        <f t="shared" si="1"/>
        <v>100</v>
      </c>
    </row>
    <row r="115" spans="1:6" s="11" customFormat="1" ht="14.45" customHeight="1" x14ac:dyDescent="0.25">
      <c r="B115" s="26" t="s">
        <v>269</v>
      </c>
      <c r="C115" s="31" t="s">
        <v>51</v>
      </c>
      <c r="D115" s="38">
        <f>D116</f>
        <v>743.9</v>
      </c>
      <c r="E115" s="38">
        <f>E116</f>
        <v>743.9</v>
      </c>
      <c r="F115" s="56">
        <f t="shared" si="1"/>
        <v>100</v>
      </c>
    </row>
    <row r="116" spans="1:6" s="11" customFormat="1" ht="17.100000000000001" customHeight="1" x14ac:dyDescent="0.25">
      <c r="B116" s="26" t="s">
        <v>270</v>
      </c>
      <c r="C116" s="31" t="s">
        <v>271</v>
      </c>
      <c r="D116" s="38">
        <v>743.9</v>
      </c>
      <c r="E116" s="38">
        <v>743.9</v>
      </c>
      <c r="F116" s="57">
        <f t="shared" si="1"/>
        <v>100</v>
      </c>
    </row>
    <row r="117" spans="1:6" s="11" customFormat="1" ht="15.75" customHeight="1" x14ac:dyDescent="0.25">
      <c r="B117" s="37" t="s">
        <v>272</v>
      </c>
      <c r="C117" s="13" t="s">
        <v>52</v>
      </c>
      <c r="D117" s="38">
        <f>D118+D120+D122+D124</f>
        <v>20315.900000000001</v>
      </c>
      <c r="E117" s="38">
        <f>E118+E120+E122+E124</f>
        <v>20299.800000000003</v>
      </c>
      <c r="F117" s="57">
        <f t="shared" si="1"/>
        <v>99.920751726480248</v>
      </c>
    </row>
    <row r="118" spans="1:6" s="11" customFormat="1" ht="45.75" customHeight="1" x14ac:dyDescent="0.25">
      <c r="B118" s="37" t="s">
        <v>273</v>
      </c>
      <c r="C118" s="39" t="s">
        <v>53</v>
      </c>
      <c r="D118" s="38">
        <f>D119</f>
        <v>225.4</v>
      </c>
      <c r="E118" s="38">
        <f>E119</f>
        <v>209.3</v>
      </c>
      <c r="F118" s="54">
        <f t="shared" si="1"/>
        <v>92.857142857142861</v>
      </c>
    </row>
    <row r="119" spans="1:6" s="11" customFormat="1" ht="60" customHeight="1" x14ac:dyDescent="0.25">
      <c r="B119" s="26" t="s">
        <v>274</v>
      </c>
      <c r="C119" s="13" t="s">
        <v>54</v>
      </c>
      <c r="D119" s="33">
        <v>225.4</v>
      </c>
      <c r="E119" s="33">
        <v>209.3</v>
      </c>
      <c r="F119" s="56">
        <f t="shared" si="1"/>
        <v>92.857142857142861</v>
      </c>
    </row>
    <row r="120" spans="1:6" s="11" customFormat="1" ht="46.5" customHeight="1" x14ac:dyDescent="0.25">
      <c r="B120" s="37" t="s">
        <v>275</v>
      </c>
      <c r="C120" s="13" t="s">
        <v>276</v>
      </c>
      <c r="D120" s="33">
        <f>D121</f>
        <v>14665.6</v>
      </c>
      <c r="E120" s="33">
        <f>E121</f>
        <v>14665.6</v>
      </c>
      <c r="F120" s="57">
        <f t="shared" si="1"/>
        <v>100</v>
      </c>
    </row>
    <row r="121" spans="1:6" s="11" customFormat="1" ht="60.75" customHeight="1" x14ac:dyDescent="0.25">
      <c r="B121" s="26" t="s">
        <v>277</v>
      </c>
      <c r="C121" s="13" t="s">
        <v>278</v>
      </c>
      <c r="D121" s="33">
        <v>14665.6</v>
      </c>
      <c r="E121" s="33">
        <v>14665.6</v>
      </c>
      <c r="F121" s="57">
        <f t="shared" si="1"/>
        <v>100</v>
      </c>
    </row>
    <row r="122" spans="1:6" s="11" customFormat="1" ht="30" customHeight="1" x14ac:dyDescent="0.25">
      <c r="B122" s="37" t="s">
        <v>301</v>
      </c>
      <c r="C122" s="39" t="s">
        <v>300</v>
      </c>
      <c r="D122" s="34">
        <f>D123</f>
        <v>5000</v>
      </c>
      <c r="E122" s="34">
        <f>E123</f>
        <v>5000</v>
      </c>
      <c r="F122" s="57">
        <f t="shared" si="1"/>
        <v>100</v>
      </c>
    </row>
    <row r="123" spans="1:6" s="11" customFormat="1" ht="30.75" customHeight="1" x14ac:dyDescent="0.25">
      <c r="B123" s="37" t="s">
        <v>299</v>
      </c>
      <c r="C123" s="39" t="s">
        <v>314</v>
      </c>
      <c r="D123" s="40">
        <v>5000</v>
      </c>
      <c r="E123" s="34">
        <v>5000</v>
      </c>
      <c r="F123" s="57">
        <f t="shared" si="1"/>
        <v>100</v>
      </c>
    </row>
    <row r="124" spans="1:6" s="11" customFormat="1" ht="16.5" customHeight="1" x14ac:dyDescent="0.25">
      <c r="A124" s="17"/>
      <c r="B124" s="26" t="s">
        <v>279</v>
      </c>
      <c r="C124" s="41" t="s">
        <v>55</v>
      </c>
      <c r="D124" s="32">
        <f>D125</f>
        <v>424.9</v>
      </c>
      <c r="E124" s="42">
        <f>E125</f>
        <v>424.9</v>
      </c>
      <c r="F124" s="54">
        <f t="shared" si="1"/>
        <v>100</v>
      </c>
    </row>
    <row r="125" spans="1:6" s="11" customFormat="1" ht="31.5" customHeight="1" thickBot="1" x14ac:dyDescent="0.3">
      <c r="A125" s="17"/>
      <c r="B125" s="43" t="s">
        <v>280</v>
      </c>
      <c r="C125" s="41" t="s">
        <v>56</v>
      </c>
      <c r="D125" s="33">
        <v>424.9</v>
      </c>
      <c r="E125" s="34">
        <v>424.9</v>
      </c>
      <c r="F125" s="54">
        <f t="shared" si="1"/>
        <v>100</v>
      </c>
    </row>
    <row r="126" spans="1:6" x14ac:dyDescent="0.2">
      <c r="B126" s="44"/>
      <c r="C126" s="45"/>
      <c r="D126" s="46"/>
      <c r="E126" s="45"/>
      <c r="F126" s="45"/>
    </row>
    <row r="127" spans="1:6" x14ac:dyDescent="0.2">
      <c r="B127" s="47"/>
      <c r="C127" s="8"/>
      <c r="D127" s="8"/>
      <c r="E127" s="8"/>
      <c r="F127" s="8"/>
    </row>
    <row r="128" spans="1:6" x14ac:dyDescent="0.2">
      <c r="B128" s="48"/>
    </row>
    <row r="129" spans="2:2" x14ac:dyDescent="0.2">
      <c r="B129" s="48"/>
    </row>
    <row r="130" spans="2:2" x14ac:dyDescent="0.2">
      <c r="B130" s="48"/>
    </row>
    <row r="131" spans="2:2" x14ac:dyDescent="0.2">
      <c r="B131" s="48"/>
    </row>
    <row r="132" spans="2:2" x14ac:dyDescent="0.2">
      <c r="B132" s="48"/>
    </row>
    <row r="133" spans="2:2" x14ac:dyDescent="0.2">
      <c r="B133" s="48"/>
    </row>
    <row r="134" spans="2:2" x14ac:dyDescent="0.2">
      <c r="B134" s="48"/>
    </row>
    <row r="135" spans="2:2" x14ac:dyDescent="0.2">
      <c r="B135" s="48"/>
    </row>
    <row r="136" spans="2:2" x14ac:dyDescent="0.2">
      <c r="B136" s="48"/>
    </row>
    <row r="137" spans="2:2" x14ac:dyDescent="0.2">
      <c r="B137" s="48"/>
    </row>
    <row r="138" spans="2:2" x14ac:dyDescent="0.2">
      <c r="B138" s="48"/>
    </row>
    <row r="139" spans="2:2" x14ac:dyDescent="0.2">
      <c r="B139" s="48"/>
    </row>
    <row r="140" spans="2:2" x14ac:dyDescent="0.2">
      <c r="B140" s="48"/>
    </row>
    <row r="141" spans="2:2" x14ac:dyDescent="0.2">
      <c r="B141" s="48"/>
    </row>
    <row r="142" spans="2:2" x14ac:dyDescent="0.2">
      <c r="B142" s="48"/>
    </row>
    <row r="143" spans="2:2" x14ac:dyDescent="0.2">
      <c r="B143" s="48"/>
    </row>
    <row r="144" spans="2:2" x14ac:dyDescent="0.2">
      <c r="B144" s="48"/>
    </row>
    <row r="145" spans="2:2" x14ac:dyDescent="0.2">
      <c r="B145" s="48"/>
    </row>
    <row r="146" spans="2:2" x14ac:dyDescent="0.2">
      <c r="B146" s="48"/>
    </row>
    <row r="147" spans="2:2" x14ac:dyDescent="0.2">
      <c r="B147" s="48"/>
    </row>
    <row r="148" spans="2:2" x14ac:dyDescent="0.2">
      <c r="B148" s="48"/>
    </row>
    <row r="149" spans="2:2" x14ac:dyDescent="0.2">
      <c r="B149" s="48"/>
    </row>
    <row r="150" spans="2:2" x14ac:dyDescent="0.2">
      <c r="B150" s="48"/>
    </row>
  </sheetData>
  <mergeCells count="8">
    <mergeCell ref="B9:F9"/>
    <mergeCell ref="E10:F10"/>
    <mergeCell ref="C3:F3"/>
    <mergeCell ref="C4:F4"/>
    <mergeCell ref="C5:F5"/>
    <mergeCell ref="C7:F7"/>
    <mergeCell ref="C8:F8"/>
    <mergeCell ref="C6:F6"/>
  </mergeCells>
  <pageMargins left="0.59055118110236227" right="0" top="0.19685039370078741" bottom="0" header="0.51181102362204722" footer="0.51181102362204722"/>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D1" zoomScaleNormal="100" workbookViewId="0">
      <selection activeCell="F7" sqref="F7:K7"/>
    </sheetView>
  </sheetViews>
  <sheetFormatPr defaultRowHeight="15" x14ac:dyDescent="0.25"/>
  <cols>
    <col min="1" max="1" width="0.140625" style="68" hidden="1" customWidth="1"/>
    <col min="2" max="3" width="1" style="68" hidden="1" customWidth="1"/>
    <col min="4" max="4" width="0.28515625" style="68" customWidth="1"/>
    <col min="5" max="5" width="2.140625" style="68" hidden="1" customWidth="1"/>
    <col min="6" max="6" width="63.7109375" style="74" customWidth="1"/>
    <col min="7" max="7" width="4.85546875" style="82" customWidth="1"/>
    <col min="8" max="8" width="5.140625" style="82" customWidth="1"/>
    <col min="9" max="9" width="13.140625" style="82" customWidth="1"/>
    <col min="10" max="10" width="12.42578125" style="82" customWidth="1"/>
    <col min="11" max="11" width="12.85546875" style="82" customWidth="1"/>
    <col min="12" max="12" width="7.42578125" style="82" customWidth="1"/>
    <col min="13" max="13" width="4.7109375" style="82" customWidth="1"/>
    <col min="14" max="14" width="10.85546875" style="82" customWidth="1"/>
    <col min="15" max="15" width="10.7109375" style="79" customWidth="1"/>
    <col min="16" max="16" width="10.85546875" style="68" customWidth="1"/>
    <col min="17" max="17" width="8.7109375" style="68" customWidth="1"/>
    <col min="18" max="22" width="9.140625" style="68"/>
    <col min="23" max="23" width="14.140625" style="68" customWidth="1"/>
    <col min="24" max="256" width="9.140625" style="68"/>
    <col min="257" max="259" width="0" style="68" hidden="1" customWidth="1"/>
    <col min="260" max="260" width="0.28515625" style="68" customWidth="1"/>
    <col min="261" max="261" width="0" style="68" hidden="1" customWidth="1"/>
    <col min="262" max="262" width="78.7109375" style="68" customWidth="1"/>
    <col min="263" max="263" width="4.85546875" style="68" customWidth="1"/>
    <col min="264" max="264" width="5.140625" style="68" customWidth="1"/>
    <col min="265" max="265" width="16.42578125" style="68" customWidth="1"/>
    <col min="266" max="266" width="16.5703125" style="68" customWidth="1"/>
    <col min="267" max="267" width="10.7109375" style="68" customWidth="1"/>
    <col min="268" max="268" width="7.42578125" style="68" customWidth="1"/>
    <col min="269" max="269" width="4.7109375" style="68" customWidth="1"/>
    <col min="270" max="270" width="10.85546875" style="68" customWidth="1"/>
    <col min="271" max="271" width="10.7109375" style="68" customWidth="1"/>
    <col min="272" max="272" width="10.85546875" style="68" customWidth="1"/>
    <col min="273" max="273" width="8.7109375" style="68" customWidth="1"/>
    <col min="274" max="278" width="9.140625" style="68"/>
    <col min="279" max="279" width="14.140625" style="68" customWidth="1"/>
    <col min="280" max="512" width="9.140625" style="68"/>
    <col min="513" max="515" width="0" style="68" hidden="1" customWidth="1"/>
    <col min="516" max="516" width="0.28515625" style="68" customWidth="1"/>
    <col min="517" max="517" width="0" style="68" hidden="1" customWidth="1"/>
    <col min="518" max="518" width="78.7109375" style="68" customWidth="1"/>
    <col min="519" max="519" width="4.85546875" style="68" customWidth="1"/>
    <col min="520" max="520" width="5.140625" style="68" customWidth="1"/>
    <col min="521" max="521" width="16.42578125" style="68" customWidth="1"/>
    <col min="522" max="522" width="16.5703125" style="68" customWidth="1"/>
    <col min="523" max="523" width="10.7109375" style="68" customWidth="1"/>
    <col min="524" max="524" width="7.42578125" style="68" customWidth="1"/>
    <col min="525" max="525" width="4.7109375" style="68" customWidth="1"/>
    <col min="526" max="526" width="10.85546875" style="68" customWidth="1"/>
    <col min="527" max="527" width="10.7109375" style="68" customWidth="1"/>
    <col min="528" max="528" width="10.85546875" style="68" customWidth="1"/>
    <col min="529" max="529" width="8.7109375" style="68" customWidth="1"/>
    <col min="530" max="534" width="9.140625" style="68"/>
    <col min="535" max="535" width="14.140625" style="68" customWidth="1"/>
    <col min="536" max="768" width="9.140625" style="68"/>
    <col min="769" max="771" width="0" style="68" hidden="1" customWidth="1"/>
    <col min="772" max="772" width="0.28515625" style="68" customWidth="1"/>
    <col min="773" max="773" width="0" style="68" hidden="1" customWidth="1"/>
    <col min="774" max="774" width="78.7109375" style="68" customWidth="1"/>
    <col min="775" max="775" width="4.85546875" style="68" customWidth="1"/>
    <col min="776" max="776" width="5.140625" style="68" customWidth="1"/>
    <col min="777" max="777" width="16.42578125" style="68" customWidth="1"/>
    <col min="778" max="778" width="16.5703125" style="68" customWidth="1"/>
    <col min="779" max="779" width="10.7109375" style="68" customWidth="1"/>
    <col min="780" max="780" width="7.42578125" style="68" customWidth="1"/>
    <col min="781" max="781" width="4.7109375" style="68" customWidth="1"/>
    <col min="782" max="782" width="10.85546875" style="68" customWidth="1"/>
    <col min="783" max="783" width="10.7109375" style="68" customWidth="1"/>
    <col min="784" max="784" width="10.85546875" style="68" customWidth="1"/>
    <col min="785" max="785" width="8.7109375" style="68" customWidth="1"/>
    <col min="786" max="790" width="9.140625" style="68"/>
    <col min="791" max="791" width="14.140625" style="68" customWidth="1"/>
    <col min="792" max="1024" width="9.140625" style="68"/>
    <col min="1025" max="1027" width="0" style="68" hidden="1" customWidth="1"/>
    <col min="1028" max="1028" width="0.28515625" style="68" customWidth="1"/>
    <col min="1029" max="1029" width="0" style="68" hidden="1" customWidth="1"/>
    <col min="1030" max="1030" width="78.7109375" style="68" customWidth="1"/>
    <col min="1031" max="1031" width="4.85546875" style="68" customWidth="1"/>
    <col min="1032" max="1032" width="5.140625" style="68" customWidth="1"/>
    <col min="1033" max="1033" width="16.42578125" style="68" customWidth="1"/>
    <col min="1034" max="1034" width="16.5703125" style="68" customWidth="1"/>
    <col min="1035" max="1035" width="10.7109375" style="68" customWidth="1"/>
    <col min="1036" max="1036" width="7.42578125" style="68" customWidth="1"/>
    <col min="1037" max="1037" width="4.7109375" style="68" customWidth="1"/>
    <col min="1038" max="1038" width="10.85546875" style="68" customWidth="1"/>
    <col min="1039" max="1039" width="10.7109375" style="68" customWidth="1"/>
    <col min="1040" max="1040" width="10.85546875" style="68" customWidth="1"/>
    <col min="1041" max="1041" width="8.7109375" style="68" customWidth="1"/>
    <col min="1042" max="1046" width="9.140625" style="68"/>
    <col min="1047" max="1047" width="14.140625" style="68" customWidth="1"/>
    <col min="1048" max="1280" width="9.140625" style="68"/>
    <col min="1281" max="1283" width="0" style="68" hidden="1" customWidth="1"/>
    <col min="1284" max="1284" width="0.28515625" style="68" customWidth="1"/>
    <col min="1285" max="1285" width="0" style="68" hidden="1" customWidth="1"/>
    <col min="1286" max="1286" width="78.7109375" style="68" customWidth="1"/>
    <col min="1287" max="1287" width="4.85546875" style="68" customWidth="1"/>
    <col min="1288" max="1288" width="5.140625" style="68" customWidth="1"/>
    <col min="1289" max="1289" width="16.42578125" style="68" customWidth="1"/>
    <col min="1290" max="1290" width="16.5703125" style="68" customWidth="1"/>
    <col min="1291" max="1291" width="10.7109375" style="68" customWidth="1"/>
    <col min="1292" max="1292" width="7.42578125" style="68" customWidth="1"/>
    <col min="1293" max="1293" width="4.7109375" style="68" customWidth="1"/>
    <col min="1294" max="1294" width="10.85546875" style="68" customWidth="1"/>
    <col min="1295" max="1295" width="10.7109375" style="68" customWidth="1"/>
    <col min="1296" max="1296" width="10.85546875" style="68" customWidth="1"/>
    <col min="1297" max="1297" width="8.7109375" style="68" customWidth="1"/>
    <col min="1298" max="1302" width="9.140625" style="68"/>
    <col min="1303" max="1303" width="14.140625" style="68" customWidth="1"/>
    <col min="1304" max="1536" width="9.140625" style="68"/>
    <col min="1537" max="1539" width="0" style="68" hidden="1" customWidth="1"/>
    <col min="1540" max="1540" width="0.28515625" style="68" customWidth="1"/>
    <col min="1541" max="1541" width="0" style="68" hidden="1" customWidth="1"/>
    <col min="1542" max="1542" width="78.7109375" style="68" customWidth="1"/>
    <col min="1543" max="1543" width="4.85546875" style="68" customWidth="1"/>
    <col min="1544" max="1544" width="5.140625" style="68" customWidth="1"/>
    <col min="1545" max="1545" width="16.42578125" style="68" customWidth="1"/>
    <col min="1546" max="1546" width="16.5703125" style="68" customWidth="1"/>
    <col min="1547" max="1547" width="10.7109375" style="68" customWidth="1"/>
    <col min="1548" max="1548" width="7.42578125" style="68" customWidth="1"/>
    <col min="1549" max="1549" width="4.7109375" style="68" customWidth="1"/>
    <col min="1550" max="1550" width="10.85546875" style="68" customWidth="1"/>
    <col min="1551" max="1551" width="10.7109375" style="68" customWidth="1"/>
    <col min="1552" max="1552" width="10.85546875" style="68" customWidth="1"/>
    <col min="1553" max="1553" width="8.7109375" style="68" customWidth="1"/>
    <col min="1554" max="1558" width="9.140625" style="68"/>
    <col min="1559" max="1559" width="14.140625" style="68" customWidth="1"/>
    <col min="1560" max="1792" width="9.140625" style="68"/>
    <col min="1793" max="1795" width="0" style="68" hidden="1" customWidth="1"/>
    <col min="1796" max="1796" width="0.28515625" style="68" customWidth="1"/>
    <col min="1797" max="1797" width="0" style="68" hidden="1" customWidth="1"/>
    <col min="1798" max="1798" width="78.7109375" style="68" customWidth="1"/>
    <col min="1799" max="1799" width="4.85546875" style="68" customWidth="1"/>
    <col min="1800" max="1800" width="5.140625" style="68" customWidth="1"/>
    <col min="1801" max="1801" width="16.42578125" style="68" customWidth="1"/>
    <col min="1802" max="1802" width="16.5703125" style="68" customWidth="1"/>
    <col min="1803" max="1803" width="10.7109375" style="68" customWidth="1"/>
    <col min="1804" max="1804" width="7.42578125" style="68" customWidth="1"/>
    <col min="1805" max="1805" width="4.7109375" style="68" customWidth="1"/>
    <col min="1806" max="1806" width="10.85546875" style="68" customWidth="1"/>
    <col min="1807" max="1807" width="10.7109375" style="68" customWidth="1"/>
    <col min="1808" max="1808" width="10.85546875" style="68" customWidth="1"/>
    <col min="1809" max="1809" width="8.7109375" style="68" customWidth="1"/>
    <col min="1810" max="1814" width="9.140625" style="68"/>
    <col min="1815" max="1815" width="14.140625" style="68" customWidth="1"/>
    <col min="1816" max="2048" width="9.140625" style="68"/>
    <col min="2049" max="2051" width="0" style="68" hidden="1" customWidth="1"/>
    <col min="2052" max="2052" width="0.28515625" style="68" customWidth="1"/>
    <col min="2053" max="2053" width="0" style="68" hidden="1" customWidth="1"/>
    <col min="2054" max="2054" width="78.7109375" style="68" customWidth="1"/>
    <col min="2055" max="2055" width="4.85546875" style="68" customWidth="1"/>
    <col min="2056" max="2056" width="5.140625" style="68" customWidth="1"/>
    <col min="2057" max="2057" width="16.42578125" style="68" customWidth="1"/>
    <col min="2058" max="2058" width="16.5703125" style="68" customWidth="1"/>
    <col min="2059" max="2059" width="10.7109375" style="68" customWidth="1"/>
    <col min="2060" max="2060" width="7.42578125" style="68" customWidth="1"/>
    <col min="2061" max="2061" width="4.7109375" style="68" customWidth="1"/>
    <col min="2062" max="2062" width="10.85546875" style="68" customWidth="1"/>
    <col min="2063" max="2063" width="10.7109375" style="68" customWidth="1"/>
    <col min="2064" max="2064" width="10.85546875" style="68" customWidth="1"/>
    <col min="2065" max="2065" width="8.7109375" style="68" customWidth="1"/>
    <col min="2066" max="2070" width="9.140625" style="68"/>
    <col min="2071" max="2071" width="14.140625" style="68" customWidth="1"/>
    <col min="2072" max="2304" width="9.140625" style="68"/>
    <col min="2305" max="2307" width="0" style="68" hidden="1" customWidth="1"/>
    <col min="2308" max="2308" width="0.28515625" style="68" customWidth="1"/>
    <col min="2309" max="2309" width="0" style="68" hidden="1" customWidth="1"/>
    <col min="2310" max="2310" width="78.7109375" style="68" customWidth="1"/>
    <col min="2311" max="2311" width="4.85546875" style="68" customWidth="1"/>
    <col min="2312" max="2312" width="5.140625" style="68" customWidth="1"/>
    <col min="2313" max="2313" width="16.42578125" style="68" customWidth="1"/>
    <col min="2314" max="2314" width="16.5703125" style="68" customWidth="1"/>
    <col min="2315" max="2315" width="10.7109375" style="68" customWidth="1"/>
    <col min="2316" max="2316" width="7.42578125" style="68" customWidth="1"/>
    <col min="2317" max="2317" width="4.7109375" style="68" customWidth="1"/>
    <col min="2318" max="2318" width="10.85546875" style="68" customWidth="1"/>
    <col min="2319" max="2319" width="10.7109375" style="68" customWidth="1"/>
    <col min="2320" max="2320" width="10.85546875" style="68" customWidth="1"/>
    <col min="2321" max="2321" width="8.7109375" style="68" customWidth="1"/>
    <col min="2322" max="2326" width="9.140625" style="68"/>
    <col min="2327" max="2327" width="14.140625" style="68" customWidth="1"/>
    <col min="2328" max="2560" width="9.140625" style="68"/>
    <col min="2561" max="2563" width="0" style="68" hidden="1" customWidth="1"/>
    <col min="2564" max="2564" width="0.28515625" style="68" customWidth="1"/>
    <col min="2565" max="2565" width="0" style="68" hidden="1" customWidth="1"/>
    <col min="2566" max="2566" width="78.7109375" style="68" customWidth="1"/>
    <col min="2567" max="2567" width="4.85546875" style="68" customWidth="1"/>
    <col min="2568" max="2568" width="5.140625" style="68" customWidth="1"/>
    <col min="2569" max="2569" width="16.42578125" style="68" customWidth="1"/>
    <col min="2570" max="2570" width="16.5703125" style="68" customWidth="1"/>
    <col min="2571" max="2571" width="10.7109375" style="68" customWidth="1"/>
    <col min="2572" max="2572" width="7.42578125" style="68" customWidth="1"/>
    <col min="2573" max="2573" width="4.7109375" style="68" customWidth="1"/>
    <col min="2574" max="2574" width="10.85546875" style="68" customWidth="1"/>
    <col min="2575" max="2575" width="10.7109375" style="68" customWidth="1"/>
    <col min="2576" max="2576" width="10.85546875" style="68" customWidth="1"/>
    <col min="2577" max="2577" width="8.7109375" style="68" customWidth="1"/>
    <col min="2578" max="2582" width="9.140625" style="68"/>
    <col min="2583" max="2583" width="14.140625" style="68" customWidth="1"/>
    <col min="2584" max="2816" width="9.140625" style="68"/>
    <col min="2817" max="2819" width="0" style="68" hidden="1" customWidth="1"/>
    <col min="2820" max="2820" width="0.28515625" style="68" customWidth="1"/>
    <col min="2821" max="2821" width="0" style="68" hidden="1" customWidth="1"/>
    <col min="2822" max="2822" width="78.7109375" style="68" customWidth="1"/>
    <col min="2823" max="2823" width="4.85546875" style="68" customWidth="1"/>
    <col min="2824" max="2824" width="5.140625" style="68" customWidth="1"/>
    <col min="2825" max="2825" width="16.42578125" style="68" customWidth="1"/>
    <col min="2826" max="2826" width="16.5703125" style="68" customWidth="1"/>
    <col min="2827" max="2827" width="10.7109375" style="68" customWidth="1"/>
    <col min="2828" max="2828" width="7.42578125" style="68" customWidth="1"/>
    <col min="2829" max="2829" width="4.7109375" style="68" customWidth="1"/>
    <col min="2830" max="2830" width="10.85546875" style="68" customWidth="1"/>
    <col min="2831" max="2831" width="10.7109375" style="68" customWidth="1"/>
    <col min="2832" max="2832" width="10.85546875" style="68" customWidth="1"/>
    <col min="2833" max="2833" width="8.7109375" style="68" customWidth="1"/>
    <col min="2834" max="2838" width="9.140625" style="68"/>
    <col min="2839" max="2839" width="14.140625" style="68" customWidth="1"/>
    <col min="2840" max="3072" width="9.140625" style="68"/>
    <col min="3073" max="3075" width="0" style="68" hidden="1" customWidth="1"/>
    <col min="3076" max="3076" width="0.28515625" style="68" customWidth="1"/>
    <col min="3077" max="3077" width="0" style="68" hidden="1" customWidth="1"/>
    <col min="3078" max="3078" width="78.7109375" style="68" customWidth="1"/>
    <col min="3079" max="3079" width="4.85546875" style="68" customWidth="1"/>
    <col min="3080" max="3080" width="5.140625" style="68" customWidth="1"/>
    <col min="3081" max="3081" width="16.42578125" style="68" customWidth="1"/>
    <col min="3082" max="3082" width="16.5703125" style="68" customWidth="1"/>
    <col min="3083" max="3083" width="10.7109375" style="68" customWidth="1"/>
    <col min="3084" max="3084" width="7.42578125" style="68" customWidth="1"/>
    <col min="3085" max="3085" width="4.7109375" style="68" customWidth="1"/>
    <col min="3086" max="3086" width="10.85546875" style="68" customWidth="1"/>
    <col min="3087" max="3087" width="10.7109375" style="68" customWidth="1"/>
    <col min="3088" max="3088" width="10.85546875" style="68" customWidth="1"/>
    <col min="3089" max="3089" width="8.7109375" style="68" customWidth="1"/>
    <col min="3090" max="3094" width="9.140625" style="68"/>
    <col min="3095" max="3095" width="14.140625" style="68" customWidth="1"/>
    <col min="3096" max="3328" width="9.140625" style="68"/>
    <col min="3329" max="3331" width="0" style="68" hidden="1" customWidth="1"/>
    <col min="3332" max="3332" width="0.28515625" style="68" customWidth="1"/>
    <col min="3333" max="3333" width="0" style="68" hidden="1" customWidth="1"/>
    <col min="3334" max="3334" width="78.7109375" style="68" customWidth="1"/>
    <col min="3335" max="3335" width="4.85546875" style="68" customWidth="1"/>
    <col min="3336" max="3336" width="5.140625" style="68" customWidth="1"/>
    <col min="3337" max="3337" width="16.42578125" style="68" customWidth="1"/>
    <col min="3338" max="3338" width="16.5703125" style="68" customWidth="1"/>
    <col min="3339" max="3339" width="10.7109375" style="68" customWidth="1"/>
    <col min="3340" max="3340" width="7.42578125" style="68" customWidth="1"/>
    <col min="3341" max="3341" width="4.7109375" style="68" customWidth="1"/>
    <col min="3342" max="3342" width="10.85546875" style="68" customWidth="1"/>
    <col min="3343" max="3343" width="10.7109375" style="68" customWidth="1"/>
    <col min="3344" max="3344" width="10.85546875" style="68" customWidth="1"/>
    <col min="3345" max="3345" width="8.7109375" style="68" customWidth="1"/>
    <col min="3346" max="3350" width="9.140625" style="68"/>
    <col min="3351" max="3351" width="14.140625" style="68" customWidth="1"/>
    <col min="3352" max="3584" width="9.140625" style="68"/>
    <col min="3585" max="3587" width="0" style="68" hidden="1" customWidth="1"/>
    <col min="3588" max="3588" width="0.28515625" style="68" customWidth="1"/>
    <col min="3589" max="3589" width="0" style="68" hidden="1" customWidth="1"/>
    <col min="3590" max="3590" width="78.7109375" style="68" customWidth="1"/>
    <col min="3591" max="3591" width="4.85546875" style="68" customWidth="1"/>
    <col min="3592" max="3592" width="5.140625" style="68" customWidth="1"/>
    <col min="3593" max="3593" width="16.42578125" style="68" customWidth="1"/>
    <col min="3594" max="3594" width="16.5703125" style="68" customWidth="1"/>
    <col min="3595" max="3595" width="10.7109375" style="68" customWidth="1"/>
    <col min="3596" max="3596" width="7.42578125" style="68" customWidth="1"/>
    <col min="3597" max="3597" width="4.7109375" style="68" customWidth="1"/>
    <col min="3598" max="3598" width="10.85546875" style="68" customWidth="1"/>
    <col min="3599" max="3599" width="10.7109375" style="68" customWidth="1"/>
    <col min="3600" max="3600" width="10.85546875" style="68" customWidth="1"/>
    <col min="3601" max="3601" width="8.7109375" style="68" customWidth="1"/>
    <col min="3602" max="3606" width="9.140625" style="68"/>
    <col min="3607" max="3607" width="14.140625" style="68" customWidth="1"/>
    <col min="3608" max="3840" width="9.140625" style="68"/>
    <col min="3841" max="3843" width="0" style="68" hidden="1" customWidth="1"/>
    <col min="3844" max="3844" width="0.28515625" style="68" customWidth="1"/>
    <col min="3845" max="3845" width="0" style="68" hidden="1" customWidth="1"/>
    <col min="3846" max="3846" width="78.7109375" style="68" customWidth="1"/>
    <col min="3847" max="3847" width="4.85546875" style="68" customWidth="1"/>
    <col min="3848" max="3848" width="5.140625" style="68" customWidth="1"/>
    <col min="3849" max="3849" width="16.42578125" style="68" customWidth="1"/>
    <col min="3850" max="3850" width="16.5703125" style="68" customWidth="1"/>
    <col min="3851" max="3851" width="10.7109375" style="68" customWidth="1"/>
    <col min="3852" max="3852" width="7.42578125" style="68" customWidth="1"/>
    <col min="3853" max="3853" width="4.7109375" style="68" customWidth="1"/>
    <col min="3854" max="3854" width="10.85546875" style="68" customWidth="1"/>
    <col min="3855" max="3855" width="10.7109375" style="68" customWidth="1"/>
    <col min="3856" max="3856" width="10.85546875" style="68" customWidth="1"/>
    <col min="3857" max="3857" width="8.7109375" style="68" customWidth="1"/>
    <col min="3858" max="3862" width="9.140625" style="68"/>
    <col min="3863" max="3863" width="14.140625" style="68" customWidth="1"/>
    <col min="3864" max="4096" width="9.140625" style="68"/>
    <col min="4097" max="4099" width="0" style="68" hidden="1" customWidth="1"/>
    <col min="4100" max="4100" width="0.28515625" style="68" customWidth="1"/>
    <col min="4101" max="4101" width="0" style="68" hidden="1" customWidth="1"/>
    <col min="4102" max="4102" width="78.7109375" style="68" customWidth="1"/>
    <col min="4103" max="4103" width="4.85546875" style="68" customWidth="1"/>
    <col min="4104" max="4104" width="5.140625" style="68" customWidth="1"/>
    <col min="4105" max="4105" width="16.42578125" style="68" customWidth="1"/>
    <col min="4106" max="4106" width="16.5703125" style="68" customWidth="1"/>
    <col min="4107" max="4107" width="10.7109375" style="68" customWidth="1"/>
    <col min="4108" max="4108" width="7.42578125" style="68" customWidth="1"/>
    <col min="4109" max="4109" width="4.7109375" style="68" customWidth="1"/>
    <col min="4110" max="4110" width="10.85546875" style="68" customWidth="1"/>
    <col min="4111" max="4111" width="10.7109375" style="68" customWidth="1"/>
    <col min="4112" max="4112" width="10.85546875" style="68" customWidth="1"/>
    <col min="4113" max="4113" width="8.7109375" style="68" customWidth="1"/>
    <col min="4114" max="4118" width="9.140625" style="68"/>
    <col min="4119" max="4119" width="14.140625" style="68" customWidth="1"/>
    <col min="4120" max="4352" width="9.140625" style="68"/>
    <col min="4353" max="4355" width="0" style="68" hidden="1" customWidth="1"/>
    <col min="4356" max="4356" width="0.28515625" style="68" customWidth="1"/>
    <col min="4357" max="4357" width="0" style="68" hidden="1" customWidth="1"/>
    <col min="4358" max="4358" width="78.7109375" style="68" customWidth="1"/>
    <col min="4359" max="4359" width="4.85546875" style="68" customWidth="1"/>
    <col min="4360" max="4360" width="5.140625" style="68" customWidth="1"/>
    <col min="4361" max="4361" width="16.42578125" style="68" customWidth="1"/>
    <col min="4362" max="4362" width="16.5703125" style="68" customWidth="1"/>
    <col min="4363" max="4363" width="10.7109375" style="68" customWidth="1"/>
    <col min="4364" max="4364" width="7.42578125" style="68" customWidth="1"/>
    <col min="4365" max="4365" width="4.7109375" style="68" customWidth="1"/>
    <col min="4366" max="4366" width="10.85546875" style="68" customWidth="1"/>
    <col min="4367" max="4367" width="10.7109375" style="68" customWidth="1"/>
    <col min="4368" max="4368" width="10.85546875" style="68" customWidth="1"/>
    <col min="4369" max="4369" width="8.7109375" style="68" customWidth="1"/>
    <col min="4370" max="4374" width="9.140625" style="68"/>
    <col min="4375" max="4375" width="14.140625" style="68" customWidth="1"/>
    <col min="4376" max="4608" width="9.140625" style="68"/>
    <col min="4609" max="4611" width="0" style="68" hidden="1" customWidth="1"/>
    <col min="4612" max="4612" width="0.28515625" style="68" customWidth="1"/>
    <col min="4613" max="4613" width="0" style="68" hidden="1" customWidth="1"/>
    <col min="4614" max="4614" width="78.7109375" style="68" customWidth="1"/>
    <col min="4615" max="4615" width="4.85546875" style="68" customWidth="1"/>
    <col min="4616" max="4616" width="5.140625" style="68" customWidth="1"/>
    <col min="4617" max="4617" width="16.42578125" style="68" customWidth="1"/>
    <col min="4618" max="4618" width="16.5703125" style="68" customWidth="1"/>
    <col min="4619" max="4619" width="10.7109375" style="68" customWidth="1"/>
    <col min="4620" max="4620" width="7.42578125" style="68" customWidth="1"/>
    <col min="4621" max="4621" width="4.7109375" style="68" customWidth="1"/>
    <col min="4622" max="4622" width="10.85546875" style="68" customWidth="1"/>
    <col min="4623" max="4623" width="10.7109375" style="68" customWidth="1"/>
    <col min="4624" max="4624" width="10.85546875" style="68" customWidth="1"/>
    <col min="4625" max="4625" width="8.7109375" style="68" customWidth="1"/>
    <col min="4626" max="4630" width="9.140625" style="68"/>
    <col min="4631" max="4631" width="14.140625" style="68" customWidth="1"/>
    <col min="4632" max="4864" width="9.140625" style="68"/>
    <col min="4865" max="4867" width="0" style="68" hidden="1" customWidth="1"/>
    <col min="4868" max="4868" width="0.28515625" style="68" customWidth="1"/>
    <col min="4869" max="4869" width="0" style="68" hidden="1" customWidth="1"/>
    <col min="4870" max="4870" width="78.7109375" style="68" customWidth="1"/>
    <col min="4871" max="4871" width="4.85546875" style="68" customWidth="1"/>
    <col min="4872" max="4872" width="5.140625" style="68" customWidth="1"/>
    <col min="4873" max="4873" width="16.42578125" style="68" customWidth="1"/>
    <col min="4874" max="4874" width="16.5703125" style="68" customWidth="1"/>
    <col min="4875" max="4875" width="10.7109375" style="68" customWidth="1"/>
    <col min="4876" max="4876" width="7.42578125" style="68" customWidth="1"/>
    <col min="4877" max="4877" width="4.7109375" style="68" customWidth="1"/>
    <col min="4878" max="4878" width="10.85546875" style="68" customWidth="1"/>
    <col min="4879" max="4879" width="10.7109375" style="68" customWidth="1"/>
    <col min="4880" max="4880" width="10.85546875" style="68" customWidth="1"/>
    <col min="4881" max="4881" width="8.7109375" style="68" customWidth="1"/>
    <col min="4882" max="4886" width="9.140625" style="68"/>
    <col min="4887" max="4887" width="14.140625" style="68" customWidth="1"/>
    <col min="4888" max="5120" width="9.140625" style="68"/>
    <col min="5121" max="5123" width="0" style="68" hidden="1" customWidth="1"/>
    <col min="5124" max="5124" width="0.28515625" style="68" customWidth="1"/>
    <col min="5125" max="5125" width="0" style="68" hidden="1" customWidth="1"/>
    <col min="5126" max="5126" width="78.7109375" style="68" customWidth="1"/>
    <col min="5127" max="5127" width="4.85546875" style="68" customWidth="1"/>
    <col min="5128" max="5128" width="5.140625" style="68" customWidth="1"/>
    <col min="5129" max="5129" width="16.42578125" style="68" customWidth="1"/>
    <col min="5130" max="5130" width="16.5703125" style="68" customWidth="1"/>
    <col min="5131" max="5131" width="10.7109375" style="68" customWidth="1"/>
    <col min="5132" max="5132" width="7.42578125" style="68" customWidth="1"/>
    <col min="5133" max="5133" width="4.7109375" style="68" customWidth="1"/>
    <col min="5134" max="5134" width="10.85546875" style="68" customWidth="1"/>
    <col min="5135" max="5135" width="10.7109375" style="68" customWidth="1"/>
    <col min="5136" max="5136" width="10.85546875" style="68" customWidth="1"/>
    <col min="5137" max="5137" width="8.7109375" style="68" customWidth="1"/>
    <col min="5138" max="5142" width="9.140625" style="68"/>
    <col min="5143" max="5143" width="14.140625" style="68" customWidth="1"/>
    <col min="5144" max="5376" width="9.140625" style="68"/>
    <col min="5377" max="5379" width="0" style="68" hidden="1" customWidth="1"/>
    <col min="5380" max="5380" width="0.28515625" style="68" customWidth="1"/>
    <col min="5381" max="5381" width="0" style="68" hidden="1" customWidth="1"/>
    <col min="5382" max="5382" width="78.7109375" style="68" customWidth="1"/>
    <col min="5383" max="5383" width="4.85546875" style="68" customWidth="1"/>
    <col min="5384" max="5384" width="5.140625" style="68" customWidth="1"/>
    <col min="5385" max="5385" width="16.42578125" style="68" customWidth="1"/>
    <col min="5386" max="5386" width="16.5703125" style="68" customWidth="1"/>
    <col min="5387" max="5387" width="10.7109375" style="68" customWidth="1"/>
    <col min="5388" max="5388" width="7.42578125" style="68" customWidth="1"/>
    <col min="5389" max="5389" width="4.7109375" style="68" customWidth="1"/>
    <col min="5390" max="5390" width="10.85546875" style="68" customWidth="1"/>
    <col min="5391" max="5391" width="10.7109375" style="68" customWidth="1"/>
    <col min="5392" max="5392" width="10.85546875" style="68" customWidth="1"/>
    <col min="5393" max="5393" width="8.7109375" style="68" customWidth="1"/>
    <col min="5394" max="5398" width="9.140625" style="68"/>
    <col min="5399" max="5399" width="14.140625" style="68" customWidth="1"/>
    <col min="5400" max="5632" width="9.140625" style="68"/>
    <col min="5633" max="5635" width="0" style="68" hidden="1" customWidth="1"/>
    <col min="5636" max="5636" width="0.28515625" style="68" customWidth="1"/>
    <col min="5637" max="5637" width="0" style="68" hidden="1" customWidth="1"/>
    <col min="5638" max="5638" width="78.7109375" style="68" customWidth="1"/>
    <col min="5639" max="5639" width="4.85546875" style="68" customWidth="1"/>
    <col min="5640" max="5640" width="5.140625" style="68" customWidth="1"/>
    <col min="5641" max="5641" width="16.42578125" style="68" customWidth="1"/>
    <col min="5642" max="5642" width="16.5703125" style="68" customWidth="1"/>
    <col min="5643" max="5643" width="10.7109375" style="68" customWidth="1"/>
    <col min="5644" max="5644" width="7.42578125" style="68" customWidth="1"/>
    <col min="5645" max="5645" width="4.7109375" style="68" customWidth="1"/>
    <col min="5646" max="5646" width="10.85546875" style="68" customWidth="1"/>
    <col min="5647" max="5647" width="10.7109375" style="68" customWidth="1"/>
    <col min="5648" max="5648" width="10.85546875" style="68" customWidth="1"/>
    <col min="5649" max="5649" width="8.7109375" style="68" customWidth="1"/>
    <col min="5650" max="5654" width="9.140625" style="68"/>
    <col min="5655" max="5655" width="14.140625" style="68" customWidth="1"/>
    <col min="5656" max="5888" width="9.140625" style="68"/>
    <col min="5889" max="5891" width="0" style="68" hidden="1" customWidth="1"/>
    <col min="5892" max="5892" width="0.28515625" style="68" customWidth="1"/>
    <col min="5893" max="5893" width="0" style="68" hidden="1" customWidth="1"/>
    <col min="5894" max="5894" width="78.7109375" style="68" customWidth="1"/>
    <col min="5895" max="5895" width="4.85546875" style="68" customWidth="1"/>
    <col min="5896" max="5896" width="5.140625" style="68" customWidth="1"/>
    <col min="5897" max="5897" width="16.42578125" style="68" customWidth="1"/>
    <col min="5898" max="5898" width="16.5703125" style="68" customWidth="1"/>
    <col min="5899" max="5899" width="10.7109375" style="68" customWidth="1"/>
    <col min="5900" max="5900" width="7.42578125" style="68" customWidth="1"/>
    <col min="5901" max="5901" width="4.7109375" style="68" customWidth="1"/>
    <col min="5902" max="5902" width="10.85546875" style="68" customWidth="1"/>
    <col min="5903" max="5903" width="10.7109375" style="68" customWidth="1"/>
    <col min="5904" max="5904" width="10.85546875" style="68" customWidth="1"/>
    <col min="5905" max="5905" width="8.7109375" style="68" customWidth="1"/>
    <col min="5906" max="5910" width="9.140625" style="68"/>
    <col min="5911" max="5911" width="14.140625" style="68" customWidth="1"/>
    <col min="5912" max="6144" width="9.140625" style="68"/>
    <col min="6145" max="6147" width="0" style="68" hidden="1" customWidth="1"/>
    <col min="6148" max="6148" width="0.28515625" style="68" customWidth="1"/>
    <col min="6149" max="6149" width="0" style="68" hidden="1" customWidth="1"/>
    <col min="6150" max="6150" width="78.7109375" style="68" customWidth="1"/>
    <col min="6151" max="6151" width="4.85546875" style="68" customWidth="1"/>
    <col min="6152" max="6152" width="5.140625" style="68" customWidth="1"/>
    <col min="6153" max="6153" width="16.42578125" style="68" customWidth="1"/>
    <col min="6154" max="6154" width="16.5703125" style="68" customWidth="1"/>
    <col min="6155" max="6155" width="10.7109375" style="68" customWidth="1"/>
    <col min="6156" max="6156" width="7.42578125" style="68" customWidth="1"/>
    <col min="6157" max="6157" width="4.7109375" style="68" customWidth="1"/>
    <col min="6158" max="6158" width="10.85546875" style="68" customWidth="1"/>
    <col min="6159" max="6159" width="10.7109375" style="68" customWidth="1"/>
    <col min="6160" max="6160" width="10.85546875" style="68" customWidth="1"/>
    <col min="6161" max="6161" width="8.7109375" style="68" customWidth="1"/>
    <col min="6162" max="6166" width="9.140625" style="68"/>
    <col min="6167" max="6167" width="14.140625" style="68" customWidth="1"/>
    <col min="6168" max="6400" width="9.140625" style="68"/>
    <col min="6401" max="6403" width="0" style="68" hidden="1" customWidth="1"/>
    <col min="6404" max="6404" width="0.28515625" style="68" customWidth="1"/>
    <col min="6405" max="6405" width="0" style="68" hidden="1" customWidth="1"/>
    <col min="6406" max="6406" width="78.7109375" style="68" customWidth="1"/>
    <col min="6407" max="6407" width="4.85546875" style="68" customWidth="1"/>
    <col min="6408" max="6408" width="5.140625" style="68" customWidth="1"/>
    <col min="6409" max="6409" width="16.42578125" style="68" customWidth="1"/>
    <col min="6410" max="6410" width="16.5703125" style="68" customWidth="1"/>
    <col min="6411" max="6411" width="10.7109375" style="68" customWidth="1"/>
    <col min="6412" max="6412" width="7.42578125" style="68" customWidth="1"/>
    <col min="6413" max="6413" width="4.7109375" style="68" customWidth="1"/>
    <col min="6414" max="6414" width="10.85546875" style="68" customWidth="1"/>
    <col min="6415" max="6415" width="10.7109375" style="68" customWidth="1"/>
    <col min="6416" max="6416" width="10.85546875" style="68" customWidth="1"/>
    <col min="6417" max="6417" width="8.7109375" style="68" customWidth="1"/>
    <col min="6418" max="6422" width="9.140625" style="68"/>
    <col min="6423" max="6423" width="14.140625" style="68" customWidth="1"/>
    <col min="6424" max="6656" width="9.140625" style="68"/>
    <col min="6657" max="6659" width="0" style="68" hidden="1" customWidth="1"/>
    <col min="6660" max="6660" width="0.28515625" style="68" customWidth="1"/>
    <col min="6661" max="6661" width="0" style="68" hidden="1" customWidth="1"/>
    <col min="6662" max="6662" width="78.7109375" style="68" customWidth="1"/>
    <col min="6663" max="6663" width="4.85546875" style="68" customWidth="1"/>
    <col min="6664" max="6664" width="5.140625" style="68" customWidth="1"/>
    <col min="6665" max="6665" width="16.42578125" style="68" customWidth="1"/>
    <col min="6666" max="6666" width="16.5703125" style="68" customWidth="1"/>
    <col min="6667" max="6667" width="10.7109375" style="68" customWidth="1"/>
    <col min="6668" max="6668" width="7.42578125" style="68" customWidth="1"/>
    <col min="6669" max="6669" width="4.7109375" style="68" customWidth="1"/>
    <col min="6670" max="6670" width="10.85546875" style="68" customWidth="1"/>
    <col min="6671" max="6671" width="10.7109375" style="68" customWidth="1"/>
    <col min="6672" max="6672" width="10.85546875" style="68" customWidth="1"/>
    <col min="6673" max="6673" width="8.7109375" style="68" customWidth="1"/>
    <col min="6674" max="6678" width="9.140625" style="68"/>
    <col min="6679" max="6679" width="14.140625" style="68" customWidth="1"/>
    <col min="6680" max="6912" width="9.140625" style="68"/>
    <col min="6913" max="6915" width="0" style="68" hidden="1" customWidth="1"/>
    <col min="6916" max="6916" width="0.28515625" style="68" customWidth="1"/>
    <col min="6917" max="6917" width="0" style="68" hidden="1" customWidth="1"/>
    <col min="6918" max="6918" width="78.7109375" style="68" customWidth="1"/>
    <col min="6919" max="6919" width="4.85546875" style="68" customWidth="1"/>
    <col min="6920" max="6920" width="5.140625" style="68" customWidth="1"/>
    <col min="6921" max="6921" width="16.42578125" style="68" customWidth="1"/>
    <col min="6922" max="6922" width="16.5703125" style="68" customWidth="1"/>
    <col min="6923" max="6923" width="10.7109375" style="68" customWidth="1"/>
    <col min="6924" max="6924" width="7.42578125" style="68" customWidth="1"/>
    <col min="6925" max="6925" width="4.7109375" style="68" customWidth="1"/>
    <col min="6926" max="6926" width="10.85546875" style="68" customWidth="1"/>
    <col min="6927" max="6927" width="10.7109375" style="68" customWidth="1"/>
    <col min="6928" max="6928" width="10.85546875" style="68" customWidth="1"/>
    <col min="6929" max="6929" width="8.7109375" style="68" customWidth="1"/>
    <col min="6930" max="6934" width="9.140625" style="68"/>
    <col min="6935" max="6935" width="14.140625" style="68" customWidth="1"/>
    <col min="6936" max="7168" width="9.140625" style="68"/>
    <col min="7169" max="7171" width="0" style="68" hidden="1" customWidth="1"/>
    <col min="7172" max="7172" width="0.28515625" style="68" customWidth="1"/>
    <col min="7173" max="7173" width="0" style="68" hidden="1" customWidth="1"/>
    <col min="7174" max="7174" width="78.7109375" style="68" customWidth="1"/>
    <col min="7175" max="7175" width="4.85546875" style="68" customWidth="1"/>
    <col min="7176" max="7176" width="5.140625" style="68" customWidth="1"/>
    <col min="7177" max="7177" width="16.42578125" style="68" customWidth="1"/>
    <col min="7178" max="7178" width="16.5703125" style="68" customWidth="1"/>
    <col min="7179" max="7179" width="10.7109375" style="68" customWidth="1"/>
    <col min="7180" max="7180" width="7.42578125" style="68" customWidth="1"/>
    <col min="7181" max="7181" width="4.7109375" style="68" customWidth="1"/>
    <col min="7182" max="7182" width="10.85546875" style="68" customWidth="1"/>
    <col min="7183" max="7183" width="10.7109375" style="68" customWidth="1"/>
    <col min="7184" max="7184" width="10.85546875" style="68" customWidth="1"/>
    <col min="7185" max="7185" width="8.7109375" style="68" customWidth="1"/>
    <col min="7186" max="7190" width="9.140625" style="68"/>
    <col min="7191" max="7191" width="14.140625" style="68" customWidth="1"/>
    <col min="7192" max="7424" width="9.140625" style="68"/>
    <col min="7425" max="7427" width="0" style="68" hidden="1" customWidth="1"/>
    <col min="7428" max="7428" width="0.28515625" style="68" customWidth="1"/>
    <col min="7429" max="7429" width="0" style="68" hidden="1" customWidth="1"/>
    <col min="7430" max="7430" width="78.7109375" style="68" customWidth="1"/>
    <col min="7431" max="7431" width="4.85546875" style="68" customWidth="1"/>
    <col min="7432" max="7432" width="5.140625" style="68" customWidth="1"/>
    <col min="7433" max="7433" width="16.42578125" style="68" customWidth="1"/>
    <col min="7434" max="7434" width="16.5703125" style="68" customWidth="1"/>
    <col min="7435" max="7435" width="10.7109375" style="68" customWidth="1"/>
    <col min="7436" max="7436" width="7.42578125" style="68" customWidth="1"/>
    <col min="7437" max="7437" width="4.7109375" style="68" customWidth="1"/>
    <col min="7438" max="7438" width="10.85546875" style="68" customWidth="1"/>
    <col min="7439" max="7439" width="10.7109375" style="68" customWidth="1"/>
    <col min="7440" max="7440" width="10.85546875" style="68" customWidth="1"/>
    <col min="7441" max="7441" width="8.7109375" style="68" customWidth="1"/>
    <col min="7442" max="7446" width="9.140625" style="68"/>
    <col min="7447" max="7447" width="14.140625" style="68" customWidth="1"/>
    <col min="7448" max="7680" width="9.140625" style="68"/>
    <col min="7681" max="7683" width="0" style="68" hidden="1" customWidth="1"/>
    <col min="7684" max="7684" width="0.28515625" style="68" customWidth="1"/>
    <col min="7685" max="7685" width="0" style="68" hidden="1" customWidth="1"/>
    <col min="7686" max="7686" width="78.7109375" style="68" customWidth="1"/>
    <col min="7687" max="7687" width="4.85546875" style="68" customWidth="1"/>
    <col min="7688" max="7688" width="5.140625" style="68" customWidth="1"/>
    <col min="7689" max="7689" width="16.42578125" style="68" customWidth="1"/>
    <col min="7690" max="7690" width="16.5703125" style="68" customWidth="1"/>
    <col min="7691" max="7691" width="10.7109375" style="68" customWidth="1"/>
    <col min="7692" max="7692" width="7.42578125" style="68" customWidth="1"/>
    <col min="7693" max="7693" width="4.7109375" style="68" customWidth="1"/>
    <col min="7694" max="7694" width="10.85546875" style="68" customWidth="1"/>
    <col min="7695" max="7695" width="10.7109375" style="68" customWidth="1"/>
    <col min="7696" max="7696" width="10.85546875" style="68" customWidth="1"/>
    <col min="7697" max="7697" width="8.7109375" style="68" customWidth="1"/>
    <col min="7698" max="7702" width="9.140625" style="68"/>
    <col min="7703" max="7703" width="14.140625" style="68" customWidth="1"/>
    <col min="7704" max="7936" width="9.140625" style="68"/>
    <col min="7937" max="7939" width="0" style="68" hidden="1" customWidth="1"/>
    <col min="7940" max="7940" width="0.28515625" style="68" customWidth="1"/>
    <col min="7941" max="7941" width="0" style="68" hidden="1" customWidth="1"/>
    <col min="7942" max="7942" width="78.7109375" style="68" customWidth="1"/>
    <col min="7943" max="7943" width="4.85546875" style="68" customWidth="1"/>
    <col min="7944" max="7944" width="5.140625" style="68" customWidth="1"/>
    <col min="7945" max="7945" width="16.42578125" style="68" customWidth="1"/>
    <col min="7946" max="7946" width="16.5703125" style="68" customWidth="1"/>
    <col min="7947" max="7947" width="10.7109375" style="68" customWidth="1"/>
    <col min="7948" max="7948" width="7.42578125" style="68" customWidth="1"/>
    <col min="7949" max="7949" width="4.7109375" style="68" customWidth="1"/>
    <col min="7950" max="7950" width="10.85546875" style="68" customWidth="1"/>
    <col min="7951" max="7951" width="10.7109375" style="68" customWidth="1"/>
    <col min="7952" max="7952" width="10.85546875" style="68" customWidth="1"/>
    <col min="7953" max="7953" width="8.7109375" style="68" customWidth="1"/>
    <col min="7954" max="7958" width="9.140625" style="68"/>
    <col min="7959" max="7959" width="14.140625" style="68" customWidth="1"/>
    <col min="7960" max="8192" width="9.140625" style="68"/>
    <col min="8193" max="8195" width="0" style="68" hidden="1" customWidth="1"/>
    <col min="8196" max="8196" width="0.28515625" style="68" customWidth="1"/>
    <col min="8197" max="8197" width="0" style="68" hidden="1" customWidth="1"/>
    <col min="8198" max="8198" width="78.7109375" style="68" customWidth="1"/>
    <col min="8199" max="8199" width="4.85546875" style="68" customWidth="1"/>
    <col min="8200" max="8200" width="5.140625" style="68" customWidth="1"/>
    <col min="8201" max="8201" width="16.42578125" style="68" customWidth="1"/>
    <col min="8202" max="8202" width="16.5703125" style="68" customWidth="1"/>
    <col min="8203" max="8203" width="10.7109375" style="68" customWidth="1"/>
    <col min="8204" max="8204" width="7.42578125" style="68" customWidth="1"/>
    <col min="8205" max="8205" width="4.7109375" style="68" customWidth="1"/>
    <col min="8206" max="8206" width="10.85546875" style="68" customWidth="1"/>
    <col min="8207" max="8207" width="10.7109375" style="68" customWidth="1"/>
    <col min="8208" max="8208" width="10.85546875" style="68" customWidth="1"/>
    <col min="8209" max="8209" width="8.7109375" style="68" customWidth="1"/>
    <col min="8210" max="8214" width="9.140625" style="68"/>
    <col min="8215" max="8215" width="14.140625" style="68" customWidth="1"/>
    <col min="8216" max="8448" width="9.140625" style="68"/>
    <col min="8449" max="8451" width="0" style="68" hidden="1" customWidth="1"/>
    <col min="8452" max="8452" width="0.28515625" style="68" customWidth="1"/>
    <col min="8453" max="8453" width="0" style="68" hidden="1" customWidth="1"/>
    <col min="8454" max="8454" width="78.7109375" style="68" customWidth="1"/>
    <col min="8455" max="8455" width="4.85546875" style="68" customWidth="1"/>
    <col min="8456" max="8456" width="5.140625" style="68" customWidth="1"/>
    <col min="8457" max="8457" width="16.42578125" style="68" customWidth="1"/>
    <col min="8458" max="8458" width="16.5703125" style="68" customWidth="1"/>
    <col min="8459" max="8459" width="10.7109375" style="68" customWidth="1"/>
    <col min="8460" max="8460" width="7.42578125" style="68" customWidth="1"/>
    <col min="8461" max="8461" width="4.7109375" style="68" customWidth="1"/>
    <col min="8462" max="8462" width="10.85546875" style="68" customWidth="1"/>
    <col min="8463" max="8463" width="10.7109375" style="68" customWidth="1"/>
    <col min="8464" max="8464" width="10.85546875" style="68" customWidth="1"/>
    <col min="8465" max="8465" width="8.7109375" style="68" customWidth="1"/>
    <col min="8466" max="8470" width="9.140625" style="68"/>
    <col min="8471" max="8471" width="14.140625" style="68" customWidth="1"/>
    <col min="8472" max="8704" width="9.140625" style="68"/>
    <col min="8705" max="8707" width="0" style="68" hidden="1" customWidth="1"/>
    <col min="8708" max="8708" width="0.28515625" style="68" customWidth="1"/>
    <col min="8709" max="8709" width="0" style="68" hidden="1" customWidth="1"/>
    <col min="8710" max="8710" width="78.7109375" style="68" customWidth="1"/>
    <col min="8711" max="8711" width="4.85546875" style="68" customWidth="1"/>
    <col min="8712" max="8712" width="5.140625" style="68" customWidth="1"/>
    <col min="8713" max="8713" width="16.42578125" style="68" customWidth="1"/>
    <col min="8714" max="8714" width="16.5703125" style="68" customWidth="1"/>
    <col min="8715" max="8715" width="10.7109375" style="68" customWidth="1"/>
    <col min="8716" max="8716" width="7.42578125" style="68" customWidth="1"/>
    <col min="8717" max="8717" width="4.7109375" style="68" customWidth="1"/>
    <col min="8718" max="8718" width="10.85546875" style="68" customWidth="1"/>
    <col min="8719" max="8719" width="10.7109375" style="68" customWidth="1"/>
    <col min="8720" max="8720" width="10.85546875" style="68" customWidth="1"/>
    <col min="8721" max="8721" width="8.7109375" style="68" customWidth="1"/>
    <col min="8722" max="8726" width="9.140625" style="68"/>
    <col min="8727" max="8727" width="14.140625" style="68" customWidth="1"/>
    <col min="8728" max="8960" width="9.140625" style="68"/>
    <col min="8961" max="8963" width="0" style="68" hidden="1" customWidth="1"/>
    <col min="8964" max="8964" width="0.28515625" style="68" customWidth="1"/>
    <col min="8965" max="8965" width="0" style="68" hidden="1" customWidth="1"/>
    <col min="8966" max="8966" width="78.7109375" style="68" customWidth="1"/>
    <col min="8967" max="8967" width="4.85546875" style="68" customWidth="1"/>
    <col min="8968" max="8968" width="5.140625" style="68" customWidth="1"/>
    <col min="8969" max="8969" width="16.42578125" style="68" customWidth="1"/>
    <col min="8970" max="8970" width="16.5703125" style="68" customWidth="1"/>
    <col min="8971" max="8971" width="10.7109375" style="68" customWidth="1"/>
    <col min="8972" max="8972" width="7.42578125" style="68" customWidth="1"/>
    <col min="8973" max="8973" width="4.7109375" style="68" customWidth="1"/>
    <col min="8974" max="8974" width="10.85546875" style="68" customWidth="1"/>
    <col min="8975" max="8975" width="10.7109375" style="68" customWidth="1"/>
    <col min="8976" max="8976" width="10.85546875" style="68" customWidth="1"/>
    <col min="8977" max="8977" width="8.7109375" style="68" customWidth="1"/>
    <col min="8978" max="8982" width="9.140625" style="68"/>
    <col min="8983" max="8983" width="14.140625" style="68" customWidth="1"/>
    <col min="8984" max="9216" width="9.140625" style="68"/>
    <col min="9217" max="9219" width="0" style="68" hidden="1" customWidth="1"/>
    <col min="9220" max="9220" width="0.28515625" style="68" customWidth="1"/>
    <col min="9221" max="9221" width="0" style="68" hidden="1" customWidth="1"/>
    <col min="9222" max="9222" width="78.7109375" style="68" customWidth="1"/>
    <col min="9223" max="9223" width="4.85546875" style="68" customWidth="1"/>
    <col min="9224" max="9224" width="5.140625" style="68" customWidth="1"/>
    <col min="9225" max="9225" width="16.42578125" style="68" customWidth="1"/>
    <col min="9226" max="9226" width="16.5703125" style="68" customWidth="1"/>
    <col min="9227" max="9227" width="10.7109375" style="68" customWidth="1"/>
    <col min="9228" max="9228" width="7.42578125" style="68" customWidth="1"/>
    <col min="9229" max="9229" width="4.7109375" style="68" customWidth="1"/>
    <col min="9230" max="9230" width="10.85546875" style="68" customWidth="1"/>
    <col min="9231" max="9231" width="10.7109375" style="68" customWidth="1"/>
    <col min="9232" max="9232" width="10.85546875" style="68" customWidth="1"/>
    <col min="9233" max="9233" width="8.7109375" style="68" customWidth="1"/>
    <col min="9234" max="9238" width="9.140625" style="68"/>
    <col min="9239" max="9239" width="14.140625" style="68" customWidth="1"/>
    <col min="9240" max="9472" width="9.140625" style="68"/>
    <col min="9473" max="9475" width="0" style="68" hidden="1" customWidth="1"/>
    <col min="9476" max="9476" width="0.28515625" style="68" customWidth="1"/>
    <col min="9477" max="9477" width="0" style="68" hidden="1" customWidth="1"/>
    <col min="9478" max="9478" width="78.7109375" style="68" customWidth="1"/>
    <col min="9479" max="9479" width="4.85546875" style="68" customWidth="1"/>
    <col min="9480" max="9480" width="5.140625" style="68" customWidth="1"/>
    <col min="9481" max="9481" width="16.42578125" style="68" customWidth="1"/>
    <col min="9482" max="9482" width="16.5703125" style="68" customWidth="1"/>
    <col min="9483" max="9483" width="10.7109375" style="68" customWidth="1"/>
    <col min="9484" max="9484" width="7.42578125" style="68" customWidth="1"/>
    <col min="9485" max="9485" width="4.7109375" style="68" customWidth="1"/>
    <col min="9486" max="9486" width="10.85546875" style="68" customWidth="1"/>
    <col min="9487" max="9487" width="10.7109375" style="68" customWidth="1"/>
    <col min="9488" max="9488" width="10.85546875" style="68" customWidth="1"/>
    <col min="9489" max="9489" width="8.7109375" style="68" customWidth="1"/>
    <col min="9490" max="9494" width="9.140625" style="68"/>
    <col min="9495" max="9495" width="14.140625" style="68" customWidth="1"/>
    <col min="9496" max="9728" width="9.140625" style="68"/>
    <col min="9729" max="9731" width="0" style="68" hidden="1" customWidth="1"/>
    <col min="9732" max="9732" width="0.28515625" style="68" customWidth="1"/>
    <col min="9733" max="9733" width="0" style="68" hidden="1" customWidth="1"/>
    <col min="9734" max="9734" width="78.7109375" style="68" customWidth="1"/>
    <col min="9735" max="9735" width="4.85546875" style="68" customWidth="1"/>
    <col min="9736" max="9736" width="5.140625" style="68" customWidth="1"/>
    <col min="9737" max="9737" width="16.42578125" style="68" customWidth="1"/>
    <col min="9738" max="9738" width="16.5703125" style="68" customWidth="1"/>
    <col min="9739" max="9739" width="10.7109375" style="68" customWidth="1"/>
    <col min="9740" max="9740" width="7.42578125" style="68" customWidth="1"/>
    <col min="9741" max="9741" width="4.7109375" style="68" customWidth="1"/>
    <col min="9742" max="9742" width="10.85546875" style="68" customWidth="1"/>
    <col min="9743" max="9743" width="10.7109375" style="68" customWidth="1"/>
    <col min="9744" max="9744" width="10.85546875" style="68" customWidth="1"/>
    <col min="9745" max="9745" width="8.7109375" style="68" customWidth="1"/>
    <col min="9746" max="9750" width="9.140625" style="68"/>
    <col min="9751" max="9751" width="14.140625" style="68" customWidth="1"/>
    <col min="9752" max="9984" width="9.140625" style="68"/>
    <col min="9985" max="9987" width="0" style="68" hidden="1" customWidth="1"/>
    <col min="9988" max="9988" width="0.28515625" style="68" customWidth="1"/>
    <col min="9989" max="9989" width="0" style="68" hidden="1" customWidth="1"/>
    <col min="9990" max="9990" width="78.7109375" style="68" customWidth="1"/>
    <col min="9991" max="9991" width="4.85546875" style="68" customWidth="1"/>
    <col min="9992" max="9992" width="5.140625" style="68" customWidth="1"/>
    <col min="9993" max="9993" width="16.42578125" style="68" customWidth="1"/>
    <col min="9994" max="9994" width="16.5703125" style="68" customWidth="1"/>
    <col min="9995" max="9995" width="10.7109375" style="68" customWidth="1"/>
    <col min="9996" max="9996" width="7.42578125" style="68" customWidth="1"/>
    <col min="9997" max="9997" width="4.7109375" style="68" customWidth="1"/>
    <col min="9998" max="9998" width="10.85546875" style="68" customWidth="1"/>
    <col min="9999" max="9999" width="10.7109375" style="68" customWidth="1"/>
    <col min="10000" max="10000" width="10.85546875" style="68" customWidth="1"/>
    <col min="10001" max="10001" width="8.7109375" style="68" customWidth="1"/>
    <col min="10002" max="10006" width="9.140625" style="68"/>
    <col min="10007" max="10007" width="14.140625" style="68" customWidth="1"/>
    <col min="10008" max="10240" width="9.140625" style="68"/>
    <col min="10241" max="10243" width="0" style="68" hidden="1" customWidth="1"/>
    <col min="10244" max="10244" width="0.28515625" style="68" customWidth="1"/>
    <col min="10245" max="10245" width="0" style="68" hidden="1" customWidth="1"/>
    <col min="10246" max="10246" width="78.7109375" style="68" customWidth="1"/>
    <col min="10247" max="10247" width="4.85546875" style="68" customWidth="1"/>
    <col min="10248" max="10248" width="5.140625" style="68" customWidth="1"/>
    <col min="10249" max="10249" width="16.42578125" style="68" customWidth="1"/>
    <col min="10250" max="10250" width="16.5703125" style="68" customWidth="1"/>
    <col min="10251" max="10251" width="10.7109375" style="68" customWidth="1"/>
    <col min="10252" max="10252" width="7.42578125" style="68" customWidth="1"/>
    <col min="10253" max="10253" width="4.7109375" style="68" customWidth="1"/>
    <col min="10254" max="10254" width="10.85546875" style="68" customWidth="1"/>
    <col min="10255" max="10255" width="10.7109375" style="68" customWidth="1"/>
    <col min="10256" max="10256" width="10.85546875" style="68" customWidth="1"/>
    <col min="10257" max="10257" width="8.7109375" style="68" customWidth="1"/>
    <col min="10258" max="10262" width="9.140625" style="68"/>
    <col min="10263" max="10263" width="14.140625" style="68" customWidth="1"/>
    <col min="10264" max="10496" width="9.140625" style="68"/>
    <col min="10497" max="10499" width="0" style="68" hidden="1" customWidth="1"/>
    <col min="10500" max="10500" width="0.28515625" style="68" customWidth="1"/>
    <col min="10501" max="10501" width="0" style="68" hidden="1" customWidth="1"/>
    <col min="10502" max="10502" width="78.7109375" style="68" customWidth="1"/>
    <col min="10503" max="10503" width="4.85546875" style="68" customWidth="1"/>
    <col min="10504" max="10504" width="5.140625" style="68" customWidth="1"/>
    <col min="10505" max="10505" width="16.42578125" style="68" customWidth="1"/>
    <col min="10506" max="10506" width="16.5703125" style="68" customWidth="1"/>
    <col min="10507" max="10507" width="10.7109375" style="68" customWidth="1"/>
    <col min="10508" max="10508" width="7.42578125" style="68" customWidth="1"/>
    <col min="10509" max="10509" width="4.7109375" style="68" customWidth="1"/>
    <col min="10510" max="10510" width="10.85546875" style="68" customWidth="1"/>
    <col min="10511" max="10511" width="10.7109375" style="68" customWidth="1"/>
    <col min="10512" max="10512" width="10.85546875" style="68" customWidth="1"/>
    <col min="10513" max="10513" width="8.7109375" style="68" customWidth="1"/>
    <col min="10514" max="10518" width="9.140625" style="68"/>
    <col min="10519" max="10519" width="14.140625" style="68" customWidth="1"/>
    <col min="10520" max="10752" width="9.140625" style="68"/>
    <col min="10753" max="10755" width="0" style="68" hidden="1" customWidth="1"/>
    <col min="10756" max="10756" width="0.28515625" style="68" customWidth="1"/>
    <col min="10757" max="10757" width="0" style="68" hidden="1" customWidth="1"/>
    <col min="10758" max="10758" width="78.7109375" style="68" customWidth="1"/>
    <col min="10759" max="10759" width="4.85546875" style="68" customWidth="1"/>
    <col min="10760" max="10760" width="5.140625" style="68" customWidth="1"/>
    <col min="10761" max="10761" width="16.42578125" style="68" customWidth="1"/>
    <col min="10762" max="10762" width="16.5703125" style="68" customWidth="1"/>
    <col min="10763" max="10763" width="10.7109375" style="68" customWidth="1"/>
    <col min="10764" max="10764" width="7.42578125" style="68" customWidth="1"/>
    <col min="10765" max="10765" width="4.7109375" style="68" customWidth="1"/>
    <col min="10766" max="10766" width="10.85546875" style="68" customWidth="1"/>
    <col min="10767" max="10767" width="10.7109375" style="68" customWidth="1"/>
    <col min="10768" max="10768" width="10.85546875" style="68" customWidth="1"/>
    <col min="10769" max="10769" width="8.7109375" style="68" customWidth="1"/>
    <col min="10770" max="10774" width="9.140625" style="68"/>
    <col min="10775" max="10775" width="14.140625" style="68" customWidth="1"/>
    <col min="10776" max="11008" width="9.140625" style="68"/>
    <col min="11009" max="11011" width="0" style="68" hidden="1" customWidth="1"/>
    <col min="11012" max="11012" width="0.28515625" style="68" customWidth="1"/>
    <col min="11013" max="11013" width="0" style="68" hidden="1" customWidth="1"/>
    <col min="11014" max="11014" width="78.7109375" style="68" customWidth="1"/>
    <col min="11015" max="11015" width="4.85546875" style="68" customWidth="1"/>
    <col min="11016" max="11016" width="5.140625" style="68" customWidth="1"/>
    <col min="11017" max="11017" width="16.42578125" style="68" customWidth="1"/>
    <col min="11018" max="11018" width="16.5703125" style="68" customWidth="1"/>
    <col min="11019" max="11019" width="10.7109375" style="68" customWidth="1"/>
    <col min="11020" max="11020" width="7.42578125" style="68" customWidth="1"/>
    <col min="11021" max="11021" width="4.7109375" style="68" customWidth="1"/>
    <col min="11022" max="11022" width="10.85546875" style="68" customWidth="1"/>
    <col min="11023" max="11023" width="10.7109375" style="68" customWidth="1"/>
    <col min="11024" max="11024" width="10.85546875" style="68" customWidth="1"/>
    <col min="11025" max="11025" width="8.7109375" style="68" customWidth="1"/>
    <col min="11026" max="11030" width="9.140625" style="68"/>
    <col min="11031" max="11031" width="14.140625" style="68" customWidth="1"/>
    <col min="11032" max="11264" width="9.140625" style="68"/>
    <col min="11265" max="11267" width="0" style="68" hidden="1" customWidth="1"/>
    <col min="11268" max="11268" width="0.28515625" style="68" customWidth="1"/>
    <col min="11269" max="11269" width="0" style="68" hidden="1" customWidth="1"/>
    <col min="11270" max="11270" width="78.7109375" style="68" customWidth="1"/>
    <col min="11271" max="11271" width="4.85546875" style="68" customWidth="1"/>
    <col min="11272" max="11272" width="5.140625" style="68" customWidth="1"/>
    <col min="11273" max="11273" width="16.42578125" style="68" customWidth="1"/>
    <col min="11274" max="11274" width="16.5703125" style="68" customWidth="1"/>
    <col min="11275" max="11275" width="10.7109375" style="68" customWidth="1"/>
    <col min="11276" max="11276" width="7.42578125" style="68" customWidth="1"/>
    <col min="11277" max="11277" width="4.7109375" style="68" customWidth="1"/>
    <col min="11278" max="11278" width="10.85546875" style="68" customWidth="1"/>
    <col min="11279" max="11279" width="10.7109375" style="68" customWidth="1"/>
    <col min="11280" max="11280" width="10.85546875" style="68" customWidth="1"/>
    <col min="11281" max="11281" width="8.7109375" style="68" customWidth="1"/>
    <col min="11282" max="11286" width="9.140625" style="68"/>
    <col min="11287" max="11287" width="14.140625" style="68" customWidth="1"/>
    <col min="11288" max="11520" width="9.140625" style="68"/>
    <col min="11521" max="11523" width="0" style="68" hidden="1" customWidth="1"/>
    <col min="11524" max="11524" width="0.28515625" style="68" customWidth="1"/>
    <col min="11525" max="11525" width="0" style="68" hidden="1" customWidth="1"/>
    <col min="11526" max="11526" width="78.7109375" style="68" customWidth="1"/>
    <col min="11527" max="11527" width="4.85546875" style="68" customWidth="1"/>
    <col min="11528" max="11528" width="5.140625" style="68" customWidth="1"/>
    <col min="11529" max="11529" width="16.42578125" style="68" customWidth="1"/>
    <col min="11530" max="11530" width="16.5703125" style="68" customWidth="1"/>
    <col min="11531" max="11531" width="10.7109375" style="68" customWidth="1"/>
    <col min="11532" max="11532" width="7.42578125" style="68" customWidth="1"/>
    <col min="11533" max="11533" width="4.7109375" style="68" customWidth="1"/>
    <col min="11534" max="11534" width="10.85546875" style="68" customWidth="1"/>
    <col min="11535" max="11535" width="10.7109375" style="68" customWidth="1"/>
    <col min="11536" max="11536" width="10.85546875" style="68" customWidth="1"/>
    <col min="11537" max="11537" width="8.7109375" style="68" customWidth="1"/>
    <col min="11538" max="11542" width="9.140625" style="68"/>
    <col min="11543" max="11543" width="14.140625" style="68" customWidth="1"/>
    <col min="11544" max="11776" width="9.140625" style="68"/>
    <col min="11777" max="11779" width="0" style="68" hidden="1" customWidth="1"/>
    <col min="11780" max="11780" width="0.28515625" style="68" customWidth="1"/>
    <col min="11781" max="11781" width="0" style="68" hidden="1" customWidth="1"/>
    <col min="11782" max="11782" width="78.7109375" style="68" customWidth="1"/>
    <col min="11783" max="11783" width="4.85546875" style="68" customWidth="1"/>
    <col min="11784" max="11784" width="5.140625" style="68" customWidth="1"/>
    <col min="11785" max="11785" width="16.42578125" style="68" customWidth="1"/>
    <col min="11786" max="11786" width="16.5703125" style="68" customWidth="1"/>
    <col min="11787" max="11787" width="10.7109375" style="68" customWidth="1"/>
    <col min="11788" max="11788" width="7.42578125" style="68" customWidth="1"/>
    <col min="11789" max="11789" width="4.7109375" style="68" customWidth="1"/>
    <col min="11790" max="11790" width="10.85546875" style="68" customWidth="1"/>
    <col min="11791" max="11791" width="10.7109375" style="68" customWidth="1"/>
    <col min="11792" max="11792" width="10.85546875" style="68" customWidth="1"/>
    <col min="11793" max="11793" width="8.7109375" style="68" customWidth="1"/>
    <col min="11794" max="11798" width="9.140625" style="68"/>
    <col min="11799" max="11799" width="14.140625" style="68" customWidth="1"/>
    <col min="11800" max="12032" width="9.140625" style="68"/>
    <col min="12033" max="12035" width="0" style="68" hidden="1" customWidth="1"/>
    <col min="12036" max="12036" width="0.28515625" style="68" customWidth="1"/>
    <col min="12037" max="12037" width="0" style="68" hidden="1" customWidth="1"/>
    <col min="12038" max="12038" width="78.7109375" style="68" customWidth="1"/>
    <col min="12039" max="12039" width="4.85546875" style="68" customWidth="1"/>
    <col min="12040" max="12040" width="5.140625" style="68" customWidth="1"/>
    <col min="12041" max="12041" width="16.42578125" style="68" customWidth="1"/>
    <col min="12042" max="12042" width="16.5703125" style="68" customWidth="1"/>
    <col min="12043" max="12043" width="10.7109375" style="68" customWidth="1"/>
    <col min="12044" max="12044" width="7.42578125" style="68" customWidth="1"/>
    <col min="12045" max="12045" width="4.7109375" style="68" customWidth="1"/>
    <col min="12046" max="12046" width="10.85546875" style="68" customWidth="1"/>
    <col min="12047" max="12047" width="10.7109375" style="68" customWidth="1"/>
    <col min="12048" max="12048" width="10.85546875" style="68" customWidth="1"/>
    <col min="12049" max="12049" width="8.7109375" style="68" customWidth="1"/>
    <col min="12050" max="12054" width="9.140625" style="68"/>
    <col min="12055" max="12055" width="14.140625" style="68" customWidth="1"/>
    <col min="12056" max="12288" width="9.140625" style="68"/>
    <col min="12289" max="12291" width="0" style="68" hidden="1" customWidth="1"/>
    <col min="12292" max="12292" width="0.28515625" style="68" customWidth="1"/>
    <col min="12293" max="12293" width="0" style="68" hidden="1" customWidth="1"/>
    <col min="12294" max="12294" width="78.7109375" style="68" customWidth="1"/>
    <col min="12295" max="12295" width="4.85546875" style="68" customWidth="1"/>
    <col min="12296" max="12296" width="5.140625" style="68" customWidth="1"/>
    <col min="12297" max="12297" width="16.42578125" style="68" customWidth="1"/>
    <col min="12298" max="12298" width="16.5703125" style="68" customWidth="1"/>
    <col min="12299" max="12299" width="10.7109375" style="68" customWidth="1"/>
    <col min="12300" max="12300" width="7.42578125" style="68" customWidth="1"/>
    <col min="12301" max="12301" width="4.7109375" style="68" customWidth="1"/>
    <col min="12302" max="12302" width="10.85546875" style="68" customWidth="1"/>
    <col min="12303" max="12303" width="10.7109375" style="68" customWidth="1"/>
    <col min="12304" max="12304" width="10.85546875" style="68" customWidth="1"/>
    <col min="12305" max="12305" width="8.7109375" style="68" customWidth="1"/>
    <col min="12306" max="12310" width="9.140625" style="68"/>
    <col min="12311" max="12311" width="14.140625" style="68" customWidth="1"/>
    <col min="12312" max="12544" width="9.140625" style="68"/>
    <col min="12545" max="12547" width="0" style="68" hidden="1" customWidth="1"/>
    <col min="12548" max="12548" width="0.28515625" style="68" customWidth="1"/>
    <col min="12549" max="12549" width="0" style="68" hidden="1" customWidth="1"/>
    <col min="12550" max="12550" width="78.7109375" style="68" customWidth="1"/>
    <col min="12551" max="12551" width="4.85546875" style="68" customWidth="1"/>
    <col min="12552" max="12552" width="5.140625" style="68" customWidth="1"/>
    <col min="12553" max="12553" width="16.42578125" style="68" customWidth="1"/>
    <col min="12554" max="12554" width="16.5703125" style="68" customWidth="1"/>
    <col min="12555" max="12555" width="10.7109375" style="68" customWidth="1"/>
    <col min="12556" max="12556" width="7.42578125" style="68" customWidth="1"/>
    <col min="12557" max="12557" width="4.7109375" style="68" customWidth="1"/>
    <col min="12558" max="12558" width="10.85546875" style="68" customWidth="1"/>
    <col min="12559" max="12559" width="10.7109375" style="68" customWidth="1"/>
    <col min="12560" max="12560" width="10.85546875" style="68" customWidth="1"/>
    <col min="12561" max="12561" width="8.7109375" style="68" customWidth="1"/>
    <col min="12562" max="12566" width="9.140625" style="68"/>
    <col min="12567" max="12567" width="14.140625" style="68" customWidth="1"/>
    <col min="12568" max="12800" width="9.140625" style="68"/>
    <col min="12801" max="12803" width="0" style="68" hidden="1" customWidth="1"/>
    <col min="12804" max="12804" width="0.28515625" style="68" customWidth="1"/>
    <col min="12805" max="12805" width="0" style="68" hidden="1" customWidth="1"/>
    <col min="12806" max="12806" width="78.7109375" style="68" customWidth="1"/>
    <col min="12807" max="12807" width="4.85546875" style="68" customWidth="1"/>
    <col min="12808" max="12808" width="5.140625" style="68" customWidth="1"/>
    <col min="12809" max="12809" width="16.42578125" style="68" customWidth="1"/>
    <col min="12810" max="12810" width="16.5703125" style="68" customWidth="1"/>
    <col min="12811" max="12811" width="10.7109375" style="68" customWidth="1"/>
    <col min="12812" max="12812" width="7.42578125" style="68" customWidth="1"/>
    <col min="12813" max="12813" width="4.7109375" style="68" customWidth="1"/>
    <col min="12814" max="12814" width="10.85546875" style="68" customWidth="1"/>
    <col min="12815" max="12815" width="10.7109375" style="68" customWidth="1"/>
    <col min="12816" max="12816" width="10.85546875" style="68" customWidth="1"/>
    <col min="12817" max="12817" width="8.7109375" style="68" customWidth="1"/>
    <col min="12818" max="12822" width="9.140625" style="68"/>
    <col min="12823" max="12823" width="14.140625" style="68" customWidth="1"/>
    <col min="12824" max="13056" width="9.140625" style="68"/>
    <col min="13057" max="13059" width="0" style="68" hidden="1" customWidth="1"/>
    <col min="13060" max="13060" width="0.28515625" style="68" customWidth="1"/>
    <col min="13061" max="13061" width="0" style="68" hidden="1" customWidth="1"/>
    <col min="13062" max="13062" width="78.7109375" style="68" customWidth="1"/>
    <col min="13063" max="13063" width="4.85546875" style="68" customWidth="1"/>
    <col min="13064" max="13064" width="5.140625" style="68" customWidth="1"/>
    <col min="13065" max="13065" width="16.42578125" style="68" customWidth="1"/>
    <col min="13066" max="13066" width="16.5703125" style="68" customWidth="1"/>
    <col min="13067" max="13067" width="10.7109375" style="68" customWidth="1"/>
    <col min="13068" max="13068" width="7.42578125" style="68" customWidth="1"/>
    <col min="13069" max="13069" width="4.7109375" style="68" customWidth="1"/>
    <col min="13070" max="13070" width="10.85546875" style="68" customWidth="1"/>
    <col min="13071" max="13071" width="10.7109375" style="68" customWidth="1"/>
    <col min="13072" max="13072" width="10.85546875" style="68" customWidth="1"/>
    <col min="13073" max="13073" width="8.7109375" style="68" customWidth="1"/>
    <col min="13074" max="13078" width="9.140625" style="68"/>
    <col min="13079" max="13079" width="14.140625" style="68" customWidth="1"/>
    <col min="13080" max="13312" width="9.140625" style="68"/>
    <col min="13313" max="13315" width="0" style="68" hidden="1" customWidth="1"/>
    <col min="13316" max="13316" width="0.28515625" style="68" customWidth="1"/>
    <col min="13317" max="13317" width="0" style="68" hidden="1" customWidth="1"/>
    <col min="13318" max="13318" width="78.7109375" style="68" customWidth="1"/>
    <col min="13319" max="13319" width="4.85546875" style="68" customWidth="1"/>
    <col min="13320" max="13320" width="5.140625" style="68" customWidth="1"/>
    <col min="13321" max="13321" width="16.42578125" style="68" customWidth="1"/>
    <col min="13322" max="13322" width="16.5703125" style="68" customWidth="1"/>
    <col min="13323" max="13323" width="10.7109375" style="68" customWidth="1"/>
    <col min="13324" max="13324" width="7.42578125" style="68" customWidth="1"/>
    <col min="13325" max="13325" width="4.7109375" style="68" customWidth="1"/>
    <col min="13326" max="13326" width="10.85546875" style="68" customWidth="1"/>
    <col min="13327" max="13327" width="10.7109375" style="68" customWidth="1"/>
    <col min="13328" max="13328" width="10.85546875" style="68" customWidth="1"/>
    <col min="13329" max="13329" width="8.7109375" style="68" customWidth="1"/>
    <col min="13330" max="13334" width="9.140625" style="68"/>
    <col min="13335" max="13335" width="14.140625" style="68" customWidth="1"/>
    <col min="13336" max="13568" width="9.140625" style="68"/>
    <col min="13569" max="13571" width="0" style="68" hidden="1" customWidth="1"/>
    <col min="13572" max="13572" width="0.28515625" style="68" customWidth="1"/>
    <col min="13573" max="13573" width="0" style="68" hidden="1" customWidth="1"/>
    <col min="13574" max="13574" width="78.7109375" style="68" customWidth="1"/>
    <col min="13575" max="13575" width="4.85546875" style="68" customWidth="1"/>
    <col min="13576" max="13576" width="5.140625" style="68" customWidth="1"/>
    <col min="13577" max="13577" width="16.42578125" style="68" customWidth="1"/>
    <col min="13578" max="13578" width="16.5703125" style="68" customWidth="1"/>
    <col min="13579" max="13579" width="10.7109375" style="68" customWidth="1"/>
    <col min="13580" max="13580" width="7.42578125" style="68" customWidth="1"/>
    <col min="13581" max="13581" width="4.7109375" style="68" customWidth="1"/>
    <col min="13582" max="13582" width="10.85546875" style="68" customWidth="1"/>
    <col min="13583" max="13583" width="10.7109375" style="68" customWidth="1"/>
    <col min="13584" max="13584" width="10.85546875" style="68" customWidth="1"/>
    <col min="13585" max="13585" width="8.7109375" style="68" customWidth="1"/>
    <col min="13586" max="13590" width="9.140625" style="68"/>
    <col min="13591" max="13591" width="14.140625" style="68" customWidth="1"/>
    <col min="13592" max="13824" width="9.140625" style="68"/>
    <col min="13825" max="13827" width="0" style="68" hidden="1" customWidth="1"/>
    <col min="13828" max="13828" width="0.28515625" style="68" customWidth="1"/>
    <col min="13829" max="13829" width="0" style="68" hidden="1" customWidth="1"/>
    <col min="13830" max="13830" width="78.7109375" style="68" customWidth="1"/>
    <col min="13831" max="13831" width="4.85546875" style="68" customWidth="1"/>
    <col min="13832" max="13832" width="5.140625" style="68" customWidth="1"/>
    <col min="13833" max="13833" width="16.42578125" style="68" customWidth="1"/>
    <col min="13834" max="13834" width="16.5703125" style="68" customWidth="1"/>
    <col min="13835" max="13835" width="10.7109375" style="68" customWidth="1"/>
    <col min="13836" max="13836" width="7.42578125" style="68" customWidth="1"/>
    <col min="13837" max="13837" width="4.7109375" style="68" customWidth="1"/>
    <col min="13838" max="13838" width="10.85546875" style="68" customWidth="1"/>
    <col min="13839" max="13839" width="10.7109375" style="68" customWidth="1"/>
    <col min="13840" max="13840" width="10.85546875" style="68" customWidth="1"/>
    <col min="13841" max="13841" width="8.7109375" style="68" customWidth="1"/>
    <col min="13842" max="13846" width="9.140625" style="68"/>
    <col min="13847" max="13847" width="14.140625" style="68" customWidth="1"/>
    <col min="13848" max="14080" width="9.140625" style="68"/>
    <col min="14081" max="14083" width="0" style="68" hidden="1" customWidth="1"/>
    <col min="14084" max="14084" width="0.28515625" style="68" customWidth="1"/>
    <col min="14085" max="14085" width="0" style="68" hidden="1" customWidth="1"/>
    <col min="14086" max="14086" width="78.7109375" style="68" customWidth="1"/>
    <col min="14087" max="14087" width="4.85546875" style="68" customWidth="1"/>
    <col min="14088" max="14088" width="5.140625" style="68" customWidth="1"/>
    <col min="14089" max="14089" width="16.42578125" style="68" customWidth="1"/>
    <col min="14090" max="14090" width="16.5703125" style="68" customWidth="1"/>
    <col min="14091" max="14091" width="10.7109375" style="68" customWidth="1"/>
    <col min="14092" max="14092" width="7.42578125" style="68" customWidth="1"/>
    <col min="14093" max="14093" width="4.7109375" style="68" customWidth="1"/>
    <col min="14094" max="14094" width="10.85546875" style="68" customWidth="1"/>
    <col min="14095" max="14095" width="10.7109375" style="68" customWidth="1"/>
    <col min="14096" max="14096" width="10.85546875" style="68" customWidth="1"/>
    <col min="14097" max="14097" width="8.7109375" style="68" customWidth="1"/>
    <col min="14098" max="14102" width="9.140625" style="68"/>
    <col min="14103" max="14103" width="14.140625" style="68" customWidth="1"/>
    <col min="14104" max="14336" width="9.140625" style="68"/>
    <col min="14337" max="14339" width="0" style="68" hidden="1" customWidth="1"/>
    <col min="14340" max="14340" width="0.28515625" style="68" customWidth="1"/>
    <col min="14341" max="14341" width="0" style="68" hidden="1" customWidth="1"/>
    <col min="14342" max="14342" width="78.7109375" style="68" customWidth="1"/>
    <col min="14343" max="14343" width="4.85546875" style="68" customWidth="1"/>
    <col min="14344" max="14344" width="5.140625" style="68" customWidth="1"/>
    <col min="14345" max="14345" width="16.42578125" style="68" customWidth="1"/>
    <col min="14346" max="14346" width="16.5703125" style="68" customWidth="1"/>
    <col min="14347" max="14347" width="10.7109375" style="68" customWidth="1"/>
    <col min="14348" max="14348" width="7.42578125" style="68" customWidth="1"/>
    <col min="14349" max="14349" width="4.7109375" style="68" customWidth="1"/>
    <col min="14350" max="14350" width="10.85546875" style="68" customWidth="1"/>
    <col min="14351" max="14351" width="10.7109375" style="68" customWidth="1"/>
    <col min="14352" max="14352" width="10.85546875" style="68" customWidth="1"/>
    <col min="14353" max="14353" width="8.7109375" style="68" customWidth="1"/>
    <col min="14354" max="14358" width="9.140625" style="68"/>
    <col min="14359" max="14359" width="14.140625" style="68" customWidth="1"/>
    <col min="14360" max="14592" width="9.140625" style="68"/>
    <col min="14593" max="14595" width="0" style="68" hidden="1" customWidth="1"/>
    <col min="14596" max="14596" width="0.28515625" style="68" customWidth="1"/>
    <col min="14597" max="14597" width="0" style="68" hidden="1" customWidth="1"/>
    <col min="14598" max="14598" width="78.7109375" style="68" customWidth="1"/>
    <col min="14599" max="14599" width="4.85546875" style="68" customWidth="1"/>
    <col min="14600" max="14600" width="5.140625" style="68" customWidth="1"/>
    <col min="14601" max="14601" width="16.42578125" style="68" customWidth="1"/>
    <col min="14602" max="14602" width="16.5703125" style="68" customWidth="1"/>
    <col min="14603" max="14603" width="10.7109375" style="68" customWidth="1"/>
    <col min="14604" max="14604" width="7.42578125" style="68" customWidth="1"/>
    <col min="14605" max="14605" width="4.7109375" style="68" customWidth="1"/>
    <col min="14606" max="14606" width="10.85546875" style="68" customWidth="1"/>
    <col min="14607" max="14607" width="10.7109375" style="68" customWidth="1"/>
    <col min="14608" max="14608" width="10.85546875" style="68" customWidth="1"/>
    <col min="14609" max="14609" width="8.7109375" style="68" customWidth="1"/>
    <col min="14610" max="14614" width="9.140625" style="68"/>
    <col min="14615" max="14615" width="14.140625" style="68" customWidth="1"/>
    <col min="14616" max="14848" width="9.140625" style="68"/>
    <col min="14849" max="14851" width="0" style="68" hidden="1" customWidth="1"/>
    <col min="14852" max="14852" width="0.28515625" style="68" customWidth="1"/>
    <col min="14853" max="14853" width="0" style="68" hidden="1" customWidth="1"/>
    <col min="14854" max="14854" width="78.7109375" style="68" customWidth="1"/>
    <col min="14855" max="14855" width="4.85546875" style="68" customWidth="1"/>
    <col min="14856" max="14856" width="5.140625" style="68" customWidth="1"/>
    <col min="14857" max="14857" width="16.42578125" style="68" customWidth="1"/>
    <col min="14858" max="14858" width="16.5703125" style="68" customWidth="1"/>
    <col min="14859" max="14859" width="10.7109375" style="68" customWidth="1"/>
    <col min="14860" max="14860" width="7.42578125" style="68" customWidth="1"/>
    <col min="14861" max="14861" width="4.7109375" style="68" customWidth="1"/>
    <col min="14862" max="14862" width="10.85546875" style="68" customWidth="1"/>
    <col min="14863" max="14863" width="10.7109375" style="68" customWidth="1"/>
    <col min="14864" max="14864" width="10.85546875" style="68" customWidth="1"/>
    <col min="14865" max="14865" width="8.7109375" style="68" customWidth="1"/>
    <col min="14866" max="14870" width="9.140625" style="68"/>
    <col min="14871" max="14871" width="14.140625" style="68" customWidth="1"/>
    <col min="14872" max="15104" width="9.140625" style="68"/>
    <col min="15105" max="15107" width="0" style="68" hidden="1" customWidth="1"/>
    <col min="15108" max="15108" width="0.28515625" style="68" customWidth="1"/>
    <col min="15109" max="15109" width="0" style="68" hidden="1" customWidth="1"/>
    <col min="15110" max="15110" width="78.7109375" style="68" customWidth="1"/>
    <col min="15111" max="15111" width="4.85546875" style="68" customWidth="1"/>
    <col min="15112" max="15112" width="5.140625" style="68" customWidth="1"/>
    <col min="15113" max="15113" width="16.42578125" style="68" customWidth="1"/>
    <col min="15114" max="15114" width="16.5703125" style="68" customWidth="1"/>
    <col min="15115" max="15115" width="10.7109375" style="68" customWidth="1"/>
    <col min="15116" max="15116" width="7.42578125" style="68" customWidth="1"/>
    <col min="15117" max="15117" width="4.7109375" style="68" customWidth="1"/>
    <col min="15118" max="15118" width="10.85546875" style="68" customWidth="1"/>
    <col min="15119" max="15119" width="10.7109375" style="68" customWidth="1"/>
    <col min="15120" max="15120" width="10.85546875" style="68" customWidth="1"/>
    <col min="15121" max="15121" width="8.7109375" style="68" customWidth="1"/>
    <col min="15122" max="15126" width="9.140625" style="68"/>
    <col min="15127" max="15127" width="14.140625" style="68" customWidth="1"/>
    <col min="15128" max="15360" width="9.140625" style="68"/>
    <col min="15361" max="15363" width="0" style="68" hidden="1" customWidth="1"/>
    <col min="15364" max="15364" width="0.28515625" style="68" customWidth="1"/>
    <col min="15365" max="15365" width="0" style="68" hidden="1" customWidth="1"/>
    <col min="15366" max="15366" width="78.7109375" style="68" customWidth="1"/>
    <col min="15367" max="15367" width="4.85546875" style="68" customWidth="1"/>
    <col min="15368" max="15368" width="5.140625" style="68" customWidth="1"/>
    <col min="15369" max="15369" width="16.42578125" style="68" customWidth="1"/>
    <col min="15370" max="15370" width="16.5703125" style="68" customWidth="1"/>
    <col min="15371" max="15371" width="10.7109375" style="68" customWidth="1"/>
    <col min="15372" max="15372" width="7.42578125" style="68" customWidth="1"/>
    <col min="15373" max="15373" width="4.7109375" style="68" customWidth="1"/>
    <col min="15374" max="15374" width="10.85546875" style="68" customWidth="1"/>
    <col min="15375" max="15375" width="10.7109375" style="68" customWidth="1"/>
    <col min="15376" max="15376" width="10.85546875" style="68" customWidth="1"/>
    <col min="15377" max="15377" width="8.7109375" style="68" customWidth="1"/>
    <col min="15378" max="15382" width="9.140625" style="68"/>
    <col min="15383" max="15383" width="14.140625" style="68" customWidth="1"/>
    <col min="15384" max="15616" width="9.140625" style="68"/>
    <col min="15617" max="15619" width="0" style="68" hidden="1" customWidth="1"/>
    <col min="15620" max="15620" width="0.28515625" style="68" customWidth="1"/>
    <col min="15621" max="15621" width="0" style="68" hidden="1" customWidth="1"/>
    <col min="15622" max="15622" width="78.7109375" style="68" customWidth="1"/>
    <col min="15623" max="15623" width="4.85546875" style="68" customWidth="1"/>
    <col min="15624" max="15624" width="5.140625" style="68" customWidth="1"/>
    <col min="15625" max="15625" width="16.42578125" style="68" customWidth="1"/>
    <col min="15626" max="15626" width="16.5703125" style="68" customWidth="1"/>
    <col min="15627" max="15627" width="10.7109375" style="68" customWidth="1"/>
    <col min="15628" max="15628" width="7.42578125" style="68" customWidth="1"/>
    <col min="15629" max="15629" width="4.7109375" style="68" customWidth="1"/>
    <col min="15630" max="15630" width="10.85546875" style="68" customWidth="1"/>
    <col min="15631" max="15631" width="10.7109375" style="68" customWidth="1"/>
    <col min="15632" max="15632" width="10.85546875" style="68" customWidth="1"/>
    <col min="15633" max="15633" width="8.7109375" style="68" customWidth="1"/>
    <col min="15634" max="15638" width="9.140625" style="68"/>
    <col min="15639" max="15639" width="14.140625" style="68" customWidth="1"/>
    <col min="15640" max="15872" width="9.140625" style="68"/>
    <col min="15873" max="15875" width="0" style="68" hidden="1" customWidth="1"/>
    <col min="15876" max="15876" width="0.28515625" style="68" customWidth="1"/>
    <col min="15877" max="15877" width="0" style="68" hidden="1" customWidth="1"/>
    <col min="15878" max="15878" width="78.7109375" style="68" customWidth="1"/>
    <col min="15879" max="15879" width="4.85546875" style="68" customWidth="1"/>
    <col min="15880" max="15880" width="5.140625" style="68" customWidth="1"/>
    <col min="15881" max="15881" width="16.42578125" style="68" customWidth="1"/>
    <col min="15882" max="15882" width="16.5703125" style="68" customWidth="1"/>
    <col min="15883" max="15883" width="10.7109375" style="68" customWidth="1"/>
    <col min="15884" max="15884" width="7.42578125" style="68" customWidth="1"/>
    <col min="15885" max="15885" width="4.7109375" style="68" customWidth="1"/>
    <col min="15886" max="15886" width="10.85546875" style="68" customWidth="1"/>
    <col min="15887" max="15887" width="10.7109375" style="68" customWidth="1"/>
    <col min="15888" max="15888" width="10.85546875" style="68" customWidth="1"/>
    <col min="15889" max="15889" width="8.7109375" style="68" customWidth="1"/>
    <col min="15890" max="15894" width="9.140625" style="68"/>
    <col min="15895" max="15895" width="14.140625" style="68" customWidth="1"/>
    <col min="15896" max="16128" width="9.140625" style="68"/>
    <col min="16129" max="16131" width="0" style="68" hidden="1" customWidth="1"/>
    <col min="16132" max="16132" width="0.28515625" style="68" customWidth="1"/>
    <col min="16133" max="16133" width="0" style="68" hidden="1" customWidth="1"/>
    <col min="16134" max="16134" width="78.7109375" style="68" customWidth="1"/>
    <col min="16135" max="16135" width="4.85546875" style="68" customWidth="1"/>
    <col min="16136" max="16136" width="5.140625" style="68" customWidth="1"/>
    <col min="16137" max="16137" width="16.42578125" style="68" customWidth="1"/>
    <col min="16138" max="16138" width="16.5703125" style="68" customWidth="1"/>
    <col min="16139" max="16139" width="10.7109375" style="68" customWidth="1"/>
    <col min="16140" max="16140" width="7.42578125" style="68" customWidth="1"/>
    <col min="16141" max="16141" width="4.7109375" style="68" customWidth="1"/>
    <col min="16142" max="16142" width="10.85546875" style="68" customWidth="1"/>
    <col min="16143" max="16143" width="10.7109375" style="68" customWidth="1"/>
    <col min="16144" max="16144" width="10.85546875" style="68" customWidth="1"/>
    <col min="16145" max="16145" width="8.7109375" style="68" customWidth="1"/>
    <col min="16146" max="16150" width="9.140625" style="68"/>
    <col min="16151" max="16151" width="14.140625" style="68" customWidth="1"/>
    <col min="16152" max="16384" width="9.140625" style="68"/>
  </cols>
  <sheetData>
    <row r="1" spans="6:16" ht="12.75" customHeight="1" x14ac:dyDescent="0.25">
      <c r="F1" s="69"/>
      <c r="G1" s="69"/>
      <c r="H1" s="69"/>
      <c r="I1" s="70"/>
      <c r="J1" s="290" t="s">
        <v>318</v>
      </c>
      <c r="K1" s="290"/>
      <c r="L1" s="69"/>
      <c r="M1" s="69"/>
      <c r="N1" s="292"/>
      <c r="O1" s="293"/>
      <c r="P1" s="293"/>
    </row>
    <row r="2" spans="6:16" ht="13.5" customHeight="1" x14ac:dyDescent="0.25">
      <c r="F2" s="69"/>
      <c r="G2" s="69"/>
      <c r="H2" s="69"/>
      <c r="I2" s="290" t="s">
        <v>125</v>
      </c>
      <c r="J2" s="290"/>
      <c r="K2" s="290"/>
      <c r="L2" s="69"/>
      <c r="M2" s="69"/>
      <c r="N2" s="292"/>
      <c r="O2" s="293"/>
      <c r="P2" s="293"/>
    </row>
    <row r="3" spans="6:16" ht="12.75" customHeight="1" x14ac:dyDescent="0.25">
      <c r="F3" s="69"/>
      <c r="G3" s="69"/>
      <c r="H3" s="69"/>
      <c r="I3" s="290" t="s">
        <v>319</v>
      </c>
      <c r="J3" s="290"/>
      <c r="K3" s="290"/>
      <c r="L3" s="69"/>
      <c r="M3" s="69"/>
      <c r="N3" s="292"/>
      <c r="O3" s="293"/>
      <c r="P3" s="293"/>
    </row>
    <row r="4" spans="6:16" ht="12.75" customHeight="1" x14ac:dyDescent="0.25">
      <c r="F4" s="69"/>
      <c r="G4" s="69"/>
      <c r="H4" s="69"/>
      <c r="I4" s="290" t="s">
        <v>682</v>
      </c>
      <c r="J4" s="291"/>
      <c r="K4" s="291"/>
      <c r="L4" s="69"/>
      <c r="M4" s="69"/>
      <c r="N4" s="71"/>
      <c r="O4" s="74"/>
      <c r="P4" s="74"/>
    </row>
    <row r="5" spans="6:16" ht="18" customHeight="1" x14ac:dyDescent="0.25">
      <c r="F5" s="72"/>
      <c r="G5" s="292" t="s">
        <v>687</v>
      </c>
      <c r="H5" s="296"/>
      <c r="I5" s="296"/>
      <c r="J5" s="296"/>
      <c r="K5" s="296"/>
      <c r="L5" s="73"/>
      <c r="M5" s="73"/>
      <c r="N5" s="73"/>
      <c r="O5" s="74"/>
      <c r="P5" s="74"/>
    </row>
    <row r="6" spans="6:16" ht="15.75" customHeight="1" x14ac:dyDescent="0.25">
      <c r="F6" s="75"/>
      <c r="G6" s="76"/>
      <c r="H6" s="74"/>
      <c r="I6" s="74"/>
      <c r="J6" s="74"/>
      <c r="K6" s="74"/>
      <c r="L6" s="74"/>
      <c r="M6" s="74"/>
      <c r="N6" s="74"/>
      <c r="O6" s="74"/>
      <c r="P6" s="74"/>
    </row>
    <row r="7" spans="6:16" ht="35.25" customHeight="1" x14ac:dyDescent="0.25">
      <c r="F7" s="297" t="s">
        <v>684</v>
      </c>
      <c r="G7" s="297"/>
      <c r="H7" s="297"/>
      <c r="I7" s="297"/>
      <c r="J7" s="297"/>
      <c r="K7" s="297"/>
      <c r="L7" s="77"/>
      <c r="M7" s="77"/>
      <c r="N7" s="77"/>
      <c r="O7" s="77"/>
      <c r="P7" s="74"/>
    </row>
    <row r="8" spans="6:16" ht="15.75" thickBot="1" x14ac:dyDescent="0.3">
      <c r="G8" s="78"/>
      <c r="H8" s="78"/>
      <c r="I8" s="78"/>
      <c r="J8" s="283" t="s">
        <v>127</v>
      </c>
      <c r="K8" s="283"/>
      <c r="L8" s="78"/>
      <c r="M8" s="78"/>
      <c r="N8" s="78"/>
    </row>
    <row r="9" spans="6:16" x14ac:dyDescent="0.25">
      <c r="F9" s="298" t="s">
        <v>320</v>
      </c>
      <c r="G9" s="300" t="s">
        <v>321</v>
      </c>
      <c r="H9" s="300" t="s">
        <v>322</v>
      </c>
      <c r="I9" s="302" t="s">
        <v>130</v>
      </c>
      <c r="J9" s="304" t="s">
        <v>0</v>
      </c>
      <c r="K9" s="294" t="s">
        <v>131</v>
      </c>
      <c r="L9" s="78"/>
      <c r="M9" s="78"/>
      <c r="N9" s="78"/>
    </row>
    <row r="10" spans="6:16" ht="15.75" customHeight="1" thickBot="1" x14ac:dyDescent="0.3">
      <c r="F10" s="299"/>
      <c r="G10" s="301"/>
      <c r="H10" s="301"/>
      <c r="I10" s="303"/>
      <c r="J10" s="305"/>
      <c r="K10" s="295"/>
      <c r="L10" s="78"/>
      <c r="M10" s="78"/>
      <c r="N10" s="78"/>
    </row>
    <row r="11" spans="6:16" ht="15.75" thickBot="1" x14ac:dyDescent="0.3">
      <c r="F11" s="83">
        <v>1</v>
      </c>
      <c r="G11" s="84">
        <v>2</v>
      </c>
      <c r="H11" s="84">
        <v>3</v>
      </c>
      <c r="I11" s="85">
        <v>4</v>
      </c>
      <c r="J11" s="86">
        <v>5</v>
      </c>
      <c r="K11" s="87">
        <v>6</v>
      </c>
      <c r="L11" s="78"/>
      <c r="M11" s="78"/>
      <c r="N11" s="78"/>
    </row>
    <row r="12" spans="6:16" ht="15.75" thickBot="1" x14ac:dyDescent="0.3">
      <c r="F12" s="114" t="s">
        <v>323</v>
      </c>
      <c r="G12" s="115"/>
      <c r="H12" s="115"/>
      <c r="I12" s="279">
        <f>I13+I21+I24+I27+I31+I37+I40+I44+I46+I48+I50</f>
        <v>681996.31635999982</v>
      </c>
      <c r="J12" s="280">
        <f>J13+J21+J24+J27+J31+J37+J40+J44+J46+J48+J50</f>
        <v>659375.90191999997</v>
      </c>
      <c r="K12" s="116">
        <f t="shared" ref="K12:K52" si="0">J12/I12*100</f>
        <v>96.683205774375551</v>
      </c>
      <c r="L12" s="78"/>
      <c r="M12" s="78"/>
      <c r="N12" s="78"/>
    </row>
    <row r="13" spans="6:16" x14ac:dyDescent="0.25">
      <c r="F13" s="88" t="s">
        <v>324</v>
      </c>
      <c r="G13" s="89" t="s">
        <v>325</v>
      </c>
      <c r="H13" s="117"/>
      <c r="I13" s="118">
        <f>I14+I15+I17+I20+I19+I16+I18</f>
        <v>64133.877740000004</v>
      </c>
      <c r="J13" s="119">
        <f>J14+J15+J17+J20+J19+J16+J18</f>
        <v>61492.664609999993</v>
      </c>
      <c r="K13" s="120">
        <f t="shared" si="0"/>
        <v>95.881719267455594</v>
      </c>
      <c r="L13" s="78"/>
      <c r="M13" s="78"/>
      <c r="N13" s="78"/>
    </row>
    <row r="14" spans="6:16" ht="30" x14ac:dyDescent="0.25">
      <c r="F14" s="90" t="s">
        <v>326</v>
      </c>
      <c r="G14" s="91" t="s">
        <v>325</v>
      </c>
      <c r="H14" s="92" t="s">
        <v>327</v>
      </c>
      <c r="I14" s="93">
        <v>1939.5027399999999</v>
      </c>
      <c r="J14" s="94">
        <v>1918.4739099999999</v>
      </c>
      <c r="K14" s="121">
        <f t="shared" si="0"/>
        <v>98.915761779228006</v>
      </c>
      <c r="L14" s="78"/>
      <c r="M14" s="78"/>
      <c r="N14" s="78"/>
    </row>
    <row r="15" spans="6:16" ht="45" x14ac:dyDescent="0.25">
      <c r="F15" s="95" t="s">
        <v>328</v>
      </c>
      <c r="G15" s="91" t="s">
        <v>325</v>
      </c>
      <c r="H15" s="91" t="s">
        <v>329</v>
      </c>
      <c r="I15" s="96">
        <v>26924.876</v>
      </c>
      <c r="J15" s="97">
        <v>26131.415850000001</v>
      </c>
      <c r="K15" s="122">
        <f t="shared" si="0"/>
        <v>97.053059223002563</v>
      </c>
      <c r="L15" s="78"/>
      <c r="M15" s="78"/>
      <c r="N15" s="78"/>
    </row>
    <row r="16" spans="6:16" x14ac:dyDescent="0.25">
      <c r="F16" s="95" t="s">
        <v>330</v>
      </c>
      <c r="G16" s="91" t="s">
        <v>325</v>
      </c>
      <c r="H16" s="91" t="s">
        <v>331</v>
      </c>
      <c r="I16" s="96">
        <v>3.2</v>
      </c>
      <c r="J16" s="97">
        <v>3.2</v>
      </c>
      <c r="K16" s="122">
        <f t="shared" si="0"/>
        <v>100</v>
      </c>
      <c r="L16" s="78"/>
      <c r="M16" s="78"/>
      <c r="N16" s="78"/>
    </row>
    <row r="17" spans="6:14" ht="30" x14ac:dyDescent="0.25">
      <c r="F17" s="95" t="s">
        <v>332</v>
      </c>
      <c r="G17" s="91" t="s">
        <v>325</v>
      </c>
      <c r="H17" s="91" t="s">
        <v>333</v>
      </c>
      <c r="I17" s="98">
        <v>8555.7999999999993</v>
      </c>
      <c r="J17" s="99">
        <v>7944.38562</v>
      </c>
      <c r="K17" s="122">
        <f t="shared" si="0"/>
        <v>92.853802332920367</v>
      </c>
      <c r="L17" s="78"/>
      <c r="M17" s="78"/>
      <c r="N17" s="78"/>
    </row>
    <row r="18" spans="6:14" x14ac:dyDescent="0.25">
      <c r="F18" s="95" t="s">
        <v>334</v>
      </c>
      <c r="G18" s="91" t="s">
        <v>325</v>
      </c>
      <c r="H18" s="100" t="s">
        <v>335</v>
      </c>
      <c r="I18" s="98">
        <v>929.9</v>
      </c>
      <c r="J18" s="99">
        <v>929.81185000000005</v>
      </c>
      <c r="K18" s="122">
        <f t="shared" si="0"/>
        <v>99.990520486073777</v>
      </c>
      <c r="L18" s="78"/>
      <c r="M18" s="78"/>
      <c r="N18" s="78"/>
    </row>
    <row r="19" spans="6:14" x14ac:dyDescent="0.25">
      <c r="F19" s="95" t="s">
        <v>66</v>
      </c>
      <c r="G19" s="91" t="s">
        <v>325</v>
      </c>
      <c r="H19" s="91">
        <v>11</v>
      </c>
      <c r="I19" s="98">
        <v>100</v>
      </c>
      <c r="J19" s="99">
        <v>0.3</v>
      </c>
      <c r="K19" s="116">
        <f t="shared" si="0"/>
        <v>0.3</v>
      </c>
      <c r="L19" s="78"/>
      <c r="M19" s="78"/>
      <c r="N19" s="78"/>
    </row>
    <row r="20" spans="6:14" x14ac:dyDescent="0.25">
      <c r="F20" s="95" t="s">
        <v>336</v>
      </c>
      <c r="G20" s="91" t="s">
        <v>325</v>
      </c>
      <c r="H20" s="91" t="s">
        <v>337</v>
      </c>
      <c r="I20" s="98">
        <v>25680.598999999998</v>
      </c>
      <c r="J20" s="99">
        <v>24565.077379999999</v>
      </c>
      <c r="K20" s="121">
        <f t="shared" si="0"/>
        <v>95.656169780151927</v>
      </c>
      <c r="L20" s="78"/>
      <c r="M20" s="78"/>
      <c r="N20" s="78"/>
    </row>
    <row r="21" spans="6:14" x14ac:dyDescent="0.25">
      <c r="F21" s="95" t="s">
        <v>338</v>
      </c>
      <c r="G21" s="91" t="s">
        <v>339</v>
      </c>
      <c r="H21" s="91"/>
      <c r="I21" s="98">
        <f>I22+I23</f>
        <v>3320.9300000000003</v>
      </c>
      <c r="J21" s="123">
        <f>J22+J23</f>
        <v>3266.1922300000001</v>
      </c>
      <c r="K21" s="122">
        <f t="shared" si="0"/>
        <v>98.351733701101793</v>
      </c>
      <c r="L21" s="78"/>
      <c r="M21" s="78"/>
      <c r="N21" s="78"/>
    </row>
    <row r="22" spans="6:14" x14ac:dyDescent="0.25">
      <c r="F22" s="95" t="s">
        <v>340</v>
      </c>
      <c r="G22" s="91" t="s">
        <v>339</v>
      </c>
      <c r="H22" s="91" t="s">
        <v>329</v>
      </c>
      <c r="I22" s="96">
        <v>1673.4</v>
      </c>
      <c r="J22" s="101">
        <v>1673.4</v>
      </c>
      <c r="K22" s="122">
        <f t="shared" si="0"/>
        <v>100</v>
      </c>
      <c r="L22" s="78"/>
      <c r="M22" s="78"/>
      <c r="N22" s="78"/>
    </row>
    <row r="23" spans="6:14" x14ac:dyDescent="0.25">
      <c r="F23" s="95" t="s">
        <v>66</v>
      </c>
      <c r="G23" s="91" t="s">
        <v>339</v>
      </c>
      <c r="H23" s="91">
        <v>10</v>
      </c>
      <c r="I23" s="96">
        <v>1647.53</v>
      </c>
      <c r="J23" s="97">
        <v>1592.79223</v>
      </c>
      <c r="K23" s="121">
        <f t="shared" si="0"/>
        <v>96.677585840622029</v>
      </c>
      <c r="L23" s="78"/>
      <c r="M23" s="78"/>
      <c r="N23" s="78"/>
    </row>
    <row r="24" spans="6:14" x14ac:dyDescent="0.25">
      <c r="F24" s="95" t="s">
        <v>341</v>
      </c>
      <c r="G24" s="91" t="s">
        <v>329</v>
      </c>
      <c r="H24" s="91"/>
      <c r="I24" s="98">
        <f>I25+I26</f>
        <v>82372.136599999998</v>
      </c>
      <c r="J24" s="123">
        <f>J25+J26</f>
        <v>79338.584879999995</v>
      </c>
      <c r="K24" s="122">
        <f t="shared" si="0"/>
        <v>96.317259882755053</v>
      </c>
      <c r="L24" s="78"/>
      <c r="M24" s="78"/>
      <c r="N24" s="78"/>
    </row>
    <row r="25" spans="6:14" x14ac:dyDescent="0.25">
      <c r="F25" s="95" t="s">
        <v>342</v>
      </c>
      <c r="G25" s="102" t="s">
        <v>329</v>
      </c>
      <c r="H25" s="102" t="s">
        <v>331</v>
      </c>
      <c r="I25" s="96">
        <v>3544.5</v>
      </c>
      <c r="J25" s="97">
        <v>1200.1330800000001</v>
      </c>
      <c r="K25" s="121">
        <f t="shared" si="0"/>
        <v>33.85902327549725</v>
      </c>
      <c r="L25" s="78"/>
      <c r="M25" s="78"/>
      <c r="N25" s="78"/>
    </row>
    <row r="26" spans="6:14" x14ac:dyDescent="0.25">
      <c r="F26" s="95" t="s">
        <v>343</v>
      </c>
      <c r="G26" s="100" t="s">
        <v>329</v>
      </c>
      <c r="H26" s="100" t="s">
        <v>344</v>
      </c>
      <c r="I26" s="96">
        <v>78827.636599999998</v>
      </c>
      <c r="J26" s="97">
        <v>78138.451799999995</v>
      </c>
      <c r="K26" s="121">
        <f t="shared" si="0"/>
        <v>99.125706630661554</v>
      </c>
      <c r="L26" s="78"/>
      <c r="M26" s="78"/>
      <c r="N26" s="78"/>
    </row>
    <row r="27" spans="6:14" x14ac:dyDescent="0.25">
      <c r="F27" s="95" t="s">
        <v>346</v>
      </c>
      <c r="G27" s="91" t="s">
        <v>331</v>
      </c>
      <c r="H27" s="104"/>
      <c r="I27" s="96">
        <f>I28+I29+I30</f>
        <v>10984.32699</v>
      </c>
      <c r="J27" s="124">
        <f>J28+J29+J30</f>
        <v>10810.380869999999</v>
      </c>
      <c r="K27" s="121">
        <f t="shared" si="0"/>
        <v>98.416415314671895</v>
      </c>
      <c r="L27" s="78"/>
      <c r="M27" s="78"/>
      <c r="N27" s="78"/>
    </row>
    <row r="28" spans="6:14" x14ac:dyDescent="0.25">
      <c r="F28" s="95" t="s">
        <v>347</v>
      </c>
      <c r="G28" s="91" t="s">
        <v>331</v>
      </c>
      <c r="H28" s="100" t="s">
        <v>325</v>
      </c>
      <c r="I28" s="98">
        <v>90.3</v>
      </c>
      <c r="J28" s="99">
        <v>68.441479999999999</v>
      </c>
      <c r="K28" s="122">
        <f t="shared" si="0"/>
        <v>75.793444075304535</v>
      </c>
      <c r="L28" s="78"/>
      <c r="M28" s="78"/>
      <c r="N28" s="78"/>
    </row>
    <row r="29" spans="6:14" x14ac:dyDescent="0.25">
      <c r="F29" s="95" t="s">
        <v>348</v>
      </c>
      <c r="G29" s="91" t="s">
        <v>331</v>
      </c>
      <c r="H29" s="91" t="s">
        <v>327</v>
      </c>
      <c r="I29" s="96">
        <v>9334.0269900000003</v>
      </c>
      <c r="J29" s="97">
        <v>9181.9393899999995</v>
      </c>
      <c r="K29" s="122">
        <f t="shared" si="0"/>
        <v>98.370611096765202</v>
      </c>
      <c r="L29" s="78"/>
      <c r="M29" s="78"/>
      <c r="N29" s="78"/>
    </row>
    <row r="30" spans="6:14" x14ac:dyDescent="0.25">
      <c r="F30" s="95" t="s">
        <v>349</v>
      </c>
      <c r="G30" s="91" t="s">
        <v>331</v>
      </c>
      <c r="H30" s="100" t="s">
        <v>339</v>
      </c>
      <c r="I30" s="96">
        <v>1560</v>
      </c>
      <c r="J30" s="97">
        <v>1560</v>
      </c>
      <c r="K30" s="122">
        <f t="shared" si="0"/>
        <v>100</v>
      </c>
      <c r="L30" s="78"/>
      <c r="M30" s="78"/>
      <c r="N30" s="78"/>
    </row>
    <row r="31" spans="6:14" x14ac:dyDescent="0.25">
      <c r="F31" s="95" t="s">
        <v>350</v>
      </c>
      <c r="G31" s="91" t="s">
        <v>335</v>
      </c>
      <c r="H31" s="91"/>
      <c r="I31" s="125">
        <f>I32+I33+I35+I36+I34</f>
        <v>435267.81356999994</v>
      </c>
      <c r="J31" s="99">
        <f>J32+J33+J35+J36+J34</f>
        <v>421373.60424000002</v>
      </c>
      <c r="K31" s="126">
        <f t="shared" si="0"/>
        <v>96.807894152328473</v>
      </c>
      <c r="L31" s="78"/>
      <c r="M31" s="78"/>
      <c r="N31" s="78"/>
    </row>
    <row r="32" spans="6:14" x14ac:dyDescent="0.25">
      <c r="F32" s="95" t="s">
        <v>351</v>
      </c>
      <c r="G32" s="91" t="s">
        <v>335</v>
      </c>
      <c r="H32" s="91" t="s">
        <v>325</v>
      </c>
      <c r="I32" s="96">
        <v>94491.807979999998</v>
      </c>
      <c r="J32" s="97">
        <v>93162.877890000003</v>
      </c>
      <c r="K32" s="122">
        <f t="shared" si="0"/>
        <v>98.593602854671516</v>
      </c>
      <c r="L32" s="78"/>
      <c r="M32" s="78"/>
      <c r="N32" s="78"/>
    </row>
    <row r="33" spans="6:14" x14ac:dyDescent="0.25">
      <c r="F33" s="95" t="s">
        <v>352</v>
      </c>
      <c r="G33" s="91" t="s">
        <v>335</v>
      </c>
      <c r="H33" s="91" t="s">
        <v>327</v>
      </c>
      <c r="I33" s="96">
        <v>292616.63390000002</v>
      </c>
      <c r="J33" s="97">
        <v>281030.97398000001</v>
      </c>
      <c r="K33" s="122">
        <f t="shared" si="0"/>
        <v>96.040669402287179</v>
      </c>
      <c r="L33" s="78"/>
      <c r="M33" s="78"/>
      <c r="N33" s="78"/>
    </row>
    <row r="34" spans="6:14" x14ac:dyDescent="0.25">
      <c r="F34" s="95" t="s">
        <v>353</v>
      </c>
      <c r="G34" s="92" t="s">
        <v>335</v>
      </c>
      <c r="H34" s="92" t="s">
        <v>339</v>
      </c>
      <c r="I34" s="96">
        <v>44400.171690000003</v>
      </c>
      <c r="J34" s="97">
        <v>43752.791839999998</v>
      </c>
      <c r="K34" s="116">
        <f t="shared" si="0"/>
        <v>98.541942912923901</v>
      </c>
      <c r="L34" s="78"/>
      <c r="M34" s="78"/>
      <c r="N34" s="78"/>
    </row>
    <row r="35" spans="6:14" x14ac:dyDescent="0.25">
      <c r="F35" s="95" t="s">
        <v>354</v>
      </c>
      <c r="G35" s="91" t="s">
        <v>335</v>
      </c>
      <c r="H35" s="91" t="s">
        <v>335</v>
      </c>
      <c r="I35" s="98">
        <v>1919.1</v>
      </c>
      <c r="J35" s="99">
        <v>1610.3257000000001</v>
      </c>
      <c r="K35" s="122">
        <f t="shared" si="0"/>
        <v>83.910463237976145</v>
      </c>
      <c r="L35" s="78"/>
      <c r="M35" s="78"/>
      <c r="N35" s="78"/>
    </row>
    <row r="36" spans="6:14" x14ac:dyDescent="0.25">
      <c r="F36" s="95" t="s">
        <v>355</v>
      </c>
      <c r="G36" s="91" t="s">
        <v>335</v>
      </c>
      <c r="H36" s="91" t="s">
        <v>344</v>
      </c>
      <c r="I36" s="98">
        <v>1840.1</v>
      </c>
      <c r="J36" s="99">
        <v>1816.63483</v>
      </c>
      <c r="K36" s="122">
        <f t="shared" si="0"/>
        <v>98.724788326721381</v>
      </c>
      <c r="L36" s="78"/>
      <c r="M36" s="78"/>
      <c r="N36" s="78"/>
    </row>
    <row r="37" spans="6:14" x14ac:dyDescent="0.25">
      <c r="F37" s="95" t="s">
        <v>356</v>
      </c>
      <c r="G37" s="91" t="s">
        <v>357</v>
      </c>
      <c r="H37" s="91"/>
      <c r="I37" s="98">
        <f>I38+I39</f>
        <v>62948.511630000001</v>
      </c>
      <c r="J37" s="99">
        <f>J38+J39</f>
        <v>61393.290819999995</v>
      </c>
      <c r="K37" s="122">
        <f t="shared" si="0"/>
        <v>97.529376358981594</v>
      </c>
      <c r="L37" s="78"/>
      <c r="M37" s="78"/>
      <c r="N37" s="78"/>
    </row>
    <row r="38" spans="6:14" x14ac:dyDescent="0.25">
      <c r="F38" s="95" t="s">
        <v>358</v>
      </c>
      <c r="G38" s="91" t="s">
        <v>357</v>
      </c>
      <c r="H38" s="91" t="s">
        <v>325</v>
      </c>
      <c r="I38" s="96">
        <v>57030.441630000001</v>
      </c>
      <c r="J38" s="97">
        <v>55569.799299999999</v>
      </c>
      <c r="K38" s="116">
        <f t="shared" si="0"/>
        <v>97.43883742041433</v>
      </c>
      <c r="L38" s="78"/>
      <c r="M38" s="78"/>
      <c r="N38" s="78"/>
    </row>
    <row r="39" spans="6:14" x14ac:dyDescent="0.25">
      <c r="F39" s="95" t="s">
        <v>359</v>
      </c>
      <c r="G39" s="91" t="s">
        <v>357</v>
      </c>
      <c r="H39" s="100" t="s">
        <v>329</v>
      </c>
      <c r="I39" s="96">
        <v>5918.07</v>
      </c>
      <c r="J39" s="97">
        <v>5823.4915199999996</v>
      </c>
      <c r="K39" s="122">
        <f t="shared" si="0"/>
        <v>98.401869528410444</v>
      </c>
      <c r="L39" s="78"/>
      <c r="M39" s="78"/>
      <c r="N39" s="78"/>
    </row>
    <row r="40" spans="6:14" x14ac:dyDescent="0.25">
      <c r="F40" s="95" t="s">
        <v>360</v>
      </c>
      <c r="G40" s="91" t="s">
        <v>361</v>
      </c>
      <c r="H40" s="91"/>
      <c r="I40" s="96">
        <f>I41+I42+I43</f>
        <v>18618.469829999998</v>
      </c>
      <c r="J40" s="97">
        <f>J41+J42+J43</f>
        <v>17350.981059999998</v>
      </c>
      <c r="K40" s="122">
        <f t="shared" si="0"/>
        <v>93.192304300121961</v>
      </c>
      <c r="L40" s="78"/>
      <c r="M40" s="78"/>
      <c r="N40" s="78"/>
    </row>
    <row r="41" spans="6:14" x14ac:dyDescent="0.25">
      <c r="F41" s="95" t="s">
        <v>91</v>
      </c>
      <c r="G41" s="91">
        <v>10</v>
      </c>
      <c r="H41" s="91" t="s">
        <v>325</v>
      </c>
      <c r="I41" s="96">
        <v>2179.8262599999998</v>
      </c>
      <c r="J41" s="97">
        <v>2148.9590800000001</v>
      </c>
      <c r="K41" s="122">
        <f t="shared" si="0"/>
        <v>98.583961457552135</v>
      </c>
      <c r="L41" s="78"/>
      <c r="M41" s="78"/>
      <c r="N41" s="78"/>
    </row>
    <row r="42" spans="6:14" x14ac:dyDescent="0.25">
      <c r="F42" s="95" t="s">
        <v>362</v>
      </c>
      <c r="G42" s="91" t="s">
        <v>361</v>
      </c>
      <c r="H42" s="91" t="s">
        <v>339</v>
      </c>
      <c r="I42" s="96">
        <v>6601.6095699999996</v>
      </c>
      <c r="J42" s="97">
        <v>6162.4027500000002</v>
      </c>
      <c r="K42" s="122">
        <f t="shared" si="0"/>
        <v>93.346973713866575</v>
      </c>
      <c r="L42" s="78"/>
      <c r="M42" s="78"/>
      <c r="N42" s="78"/>
    </row>
    <row r="43" spans="6:14" x14ac:dyDescent="0.25">
      <c r="F43" s="95" t="s">
        <v>363</v>
      </c>
      <c r="G43" s="91" t="s">
        <v>361</v>
      </c>
      <c r="H43" s="91" t="s">
        <v>329</v>
      </c>
      <c r="I43" s="96">
        <v>9837.0339999999997</v>
      </c>
      <c r="J43" s="97">
        <v>9039.6192300000002</v>
      </c>
      <c r="K43" s="116">
        <f t="shared" si="0"/>
        <v>91.893747952889058</v>
      </c>
      <c r="L43" s="78"/>
      <c r="M43" s="78"/>
      <c r="N43" s="78"/>
    </row>
    <row r="44" spans="6:14" x14ac:dyDescent="0.25">
      <c r="F44" s="95" t="s">
        <v>364</v>
      </c>
      <c r="G44" s="105" t="s">
        <v>365</v>
      </c>
      <c r="H44" s="105"/>
      <c r="I44" s="96">
        <f>I45</f>
        <v>40.35</v>
      </c>
      <c r="J44" s="97">
        <f>J45</f>
        <v>40.35</v>
      </c>
      <c r="K44" s="122">
        <f t="shared" si="0"/>
        <v>100</v>
      </c>
      <c r="L44" s="78"/>
      <c r="M44" s="78"/>
      <c r="N44" s="78"/>
    </row>
    <row r="45" spans="6:14" x14ac:dyDescent="0.25">
      <c r="F45" s="95" t="s">
        <v>366</v>
      </c>
      <c r="G45" s="105" t="s">
        <v>365</v>
      </c>
      <c r="H45" s="105" t="s">
        <v>325</v>
      </c>
      <c r="I45" s="96">
        <v>40.35</v>
      </c>
      <c r="J45" s="97">
        <v>40.35</v>
      </c>
      <c r="K45" s="122">
        <f t="shared" si="0"/>
        <v>100</v>
      </c>
      <c r="L45" s="78"/>
      <c r="M45" s="78"/>
      <c r="N45" s="78"/>
    </row>
    <row r="46" spans="6:14" x14ac:dyDescent="0.25">
      <c r="F46" s="95" t="s">
        <v>367</v>
      </c>
      <c r="G46" s="91">
        <v>12</v>
      </c>
      <c r="H46" s="91"/>
      <c r="I46" s="127">
        <f>I47</f>
        <v>1600</v>
      </c>
      <c r="J46" s="128">
        <f>J47</f>
        <v>1600</v>
      </c>
      <c r="K46" s="126">
        <f t="shared" si="0"/>
        <v>100</v>
      </c>
      <c r="L46" s="78"/>
      <c r="M46" s="78"/>
      <c r="N46" s="78"/>
    </row>
    <row r="47" spans="6:14" x14ac:dyDescent="0.25">
      <c r="F47" s="95" t="s">
        <v>368</v>
      </c>
      <c r="G47" s="91">
        <v>12</v>
      </c>
      <c r="H47" s="100" t="s">
        <v>327</v>
      </c>
      <c r="I47" s="96">
        <v>1600</v>
      </c>
      <c r="J47" s="97">
        <v>1600</v>
      </c>
      <c r="K47" s="126">
        <f t="shared" si="0"/>
        <v>100</v>
      </c>
      <c r="L47" s="78"/>
      <c r="M47" s="78"/>
      <c r="N47" s="78"/>
    </row>
    <row r="48" spans="6:14" x14ac:dyDescent="0.25">
      <c r="F48" s="95" t="s">
        <v>369</v>
      </c>
      <c r="G48" s="91" t="s">
        <v>337</v>
      </c>
      <c r="H48" s="91"/>
      <c r="I48" s="103">
        <f>I49</f>
        <v>65</v>
      </c>
      <c r="J48" s="97">
        <f>J49</f>
        <v>64.953209999999999</v>
      </c>
      <c r="K48" s="116">
        <f t="shared" si="0"/>
        <v>99.928015384615392</v>
      </c>
      <c r="L48" s="78"/>
      <c r="M48" s="78"/>
      <c r="N48" s="78"/>
    </row>
    <row r="49" spans="6:14" ht="30" x14ac:dyDescent="0.25">
      <c r="F49" s="95" t="s">
        <v>370</v>
      </c>
      <c r="G49" s="91" t="s">
        <v>337</v>
      </c>
      <c r="H49" s="91" t="s">
        <v>325</v>
      </c>
      <c r="I49" s="106">
        <v>65</v>
      </c>
      <c r="J49" s="107">
        <v>64.953209999999999</v>
      </c>
      <c r="K49" s="122">
        <f t="shared" si="0"/>
        <v>99.928015384615392</v>
      </c>
      <c r="L49" s="78"/>
      <c r="M49" s="78"/>
      <c r="N49" s="78"/>
    </row>
    <row r="50" spans="6:14" ht="30" x14ac:dyDescent="0.25">
      <c r="F50" s="95" t="s">
        <v>371</v>
      </c>
      <c r="G50" s="91">
        <v>14</v>
      </c>
      <c r="H50" s="91"/>
      <c r="I50" s="96">
        <f>I51+I52</f>
        <v>2644.9</v>
      </c>
      <c r="J50" s="129">
        <f>J51+J52</f>
        <v>2644.9</v>
      </c>
      <c r="K50" s="116">
        <f t="shared" si="0"/>
        <v>100</v>
      </c>
      <c r="L50" s="78"/>
      <c r="M50" s="78"/>
      <c r="N50" s="78"/>
    </row>
    <row r="51" spans="6:14" ht="30" x14ac:dyDescent="0.25">
      <c r="F51" s="95" t="s">
        <v>372</v>
      </c>
      <c r="G51" s="92" t="s">
        <v>373</v>
      </c>
      <c r="H51" s="108" t="s">
        <v>325</v>
      </c>
      <c r="I51" s="96">
        <v>89.9</v>
      </c>
      <c r="J51" s="97">
        <v>89.9</v>
      </c>
      <c r="K51" s="122">
        <f t="shared" si="0"/>
        <v>100</v>
      </c>
      <c r="L51" s="78"/>
      <c r="M51" s="78"/>
      <c r="N51" s="78"/>
    </row>
    <row r="52" spans="6:14" ht="15.75" thickBot="1" x14ac:dyDescent="0.3">
      <c r="F52" s="109" t="s">
        <v>374</v>
      </c>
      <c r="G52" s="110" t="s">
        <v>373</v>
      </c>
      <c r="H52" s="111" t="s">
        <v>339</v>
      </c>
      <c r="I52" s="112">
        <v>2555</v>
      </c>
      <c r="J52" s="113">
        <v>2555</v>
      </c>
      <c r="K52" s="130">
        <f t="shared" si="0"/>
        <v>100</v>
      </c>
      <c r="L52" s="78"/>
      <c r="M52" s="78"/>
      <c r="N52" s="78"/>
    </row>
    <row r="53" spans="6:14" x14ac:dyDescent="0.25">
      <c r="F53" s="81"/>
      <c r="G53" s="78"/>
      <c r="H53" s="78"/>
      <c r="I53" s="78"/>
      <c r="J53" s="78"/>
      <c r="K53" s="78"/>
      <c r="L53" s="78"/>
      <c r="M53" s="78"/>
      <c r="N53" s="78"/>
    </row>
    <row r="54" spans="6:14" x14ac:dyDescent="0.25">
      <c r="G54" s="78"/>
      <c r="H54" s="78"/>
      <c r="I54" s="78"/>
      <c r="J54" s="78"/>
      <c r="K54" s="78"/>
      <c r="L54" s="78"/>
      <c r="M54" s="78"/>
      <c r="N54" s="78"/>
    </row>
    <row r="55" spans="6:14" x14ac:dyDescent="0.25">
      <c r="G55" s="78"/>
      <c r="H55" s="78"/>
      <c r="I55" s="78"/>
      <c r="J55" s="78"/>
      <c r="K55" s="78"/>
      <c r="L55" s="78"/>
      <c r="M55" s="78"/>
      <c r="N55" s="78"/>
    </row>
    <row r="56" spans="6:14" x14ac:dyDescent="0.25">
      <c r="G56" s="78"/>
      <c r="H56" s="78"/>
      <c r="I56" s="78"/>
      <c r="J56" s="78"/>
      <c r="K56" s="78"/>
      <c r="L56" s="78"/>
      <c r="M56" s="78"/>
      <c r="N56" s="78"/>
    </row>
    <row r="57" spans="6:14" x14ac:dyDescent="0.25">
      <c r="G57" s="78"/>
      <c r="H57" s="78"/>
      <c r="I57" s="78"/>
      <c r="J57" s="78"/>
      <c r="K57" s="78"/>
      <c r="L57" s="78"/>
      <c r="M57" s="78"/>
      <c r="N57" s="78"/>
    </row>
    <row r="58" spans="6:14" x14ac:dyDescent="0.25">
      <c r="G58" s="78"/>
      <c r="H58" s="78"/>
      <c r="I58" s="78"/>
      <c r="J58" s="78"/>
      <c r="K58" s="78"/>
      <c r="L58" s="78"/>
      <c r="M58" s="78"/>
      <c r="N58" s="78"/>
    </row>
    <row r="59" spans="6:14" x14ac:dyDescent="0.25">
      <c r="G59" s="78"/>
      <c r="H59" s="78"/>
      <c r="I59" s="78"/>
      <c r="J59" s="78"/>
      <c r="K59" s="78"/>
      <c r="L59" s="78"/>
      <c r="M59" s="78"/>
      <c r="N59" s="78"/>
    </row>
    <row r="60" spans="6:14" x14ac:dyDescent="0.25">
      <c r="G60" s="78"/>
      <c r="H60" s="78"/>
      <c r="I60" s="78"/>
      <c r="J60" s="78"/>
      <c r="K60" s="78"/>
      <c r="L60" s="78"/>
      <c r="M60" s="78"/>
      <c r="N60" s="78"/>
    </row>
    <row r="61" spans="6:14" x14ac:dyDescent="0.25">
      <c r="G61" s="78"/>
      <c r="H61" s="78"/>
      <c r="I61" s="78"/>
      <c r="J61" s="78"/>
      <c r="K61" s="78"/>
      <c r="L61" s="78"/>
      <c r="M61" s="78"/>
      <c r="N61" s="78"/>
    </row>
  </sheetData>
  <mergeCells count="16">
    <mergeCell ref="K9:K10"/>
    <mergeCell ref="G5:K5"/>
    <mergeCell ref="F7:K7"/>
    <mergeCell ref="J8:K8"/>
    <mergeCell ref="F9:F10"/>
    <mergeCell ref="G9:G10"/>
    <mergeCell ref="H9:H10"/>
    <mergeCell ref="I9:I10"/>
    <mergeCell ref="J9:J10"/>
    <mergeCell ref="I4:K4"/>
    <mergeCell ref="J1:K1"/>
    <mergeCell ref="N1:P1"/>
    <mergeCell ref="I2:K2"/>
    <mergeCell ref="N2:P2"/>
    <mergeCell ref="I3:K3"/>
    <mergeCell ref="N3:P3"/>
  </mergeCells>
  <conditionalFormatting sqref="I39:J39">
    <cfRule type="expression" dxfId="36" priority="1" stopIfTrue="1">
      <formula>$G39=""</formula>
    </cfRule>
    <cfRule type="expression" dxfId="35" priority="2" stopIfTrue="1">
      <formula>AND($H39="",$G39&lt;&gt;"")</formula>
    </cfRule>
  </conditionalFormatting>
  <conditionalFormatting sqref="F12:H12">
    <cfRule type="expression" dxfId="34" priority="3" stopIfTrue="1">
      <formula>$H12=""</formula>
    </cfRule>
  </conditionalFormatting>
  <pageMargins left="0.51181102362204722" right="0" top="0.55118110236220474" bottom="0" header="0.31496062992125984" footer="0.31496062992125984"/>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29"/>
  <sheetViews>
    <sheetView topLeftCell="A2" zoomScaleNormal="100" workbookViewId="0">
      <selection activeCell="P15" sqref="P15"/>
    </sheetView>
  </sheetViews>
  <sheetFormatPr defaultRowHeight="15.75" x14ac:dyDescent="0.2"/>
  <cols>
    <col min="1" max="1" width="0.42578125" style="171" customWidth="1"/>
    <col min="2" max="2" width="0.140625" style="171" customWidth="1"/>
    <col min="3" max="3" width="5.42578125" style="171" hidden="1" customWidth="1"/>
    <col min="4" max="4" width="58.42578125" style="264" customWidth="1"/>
    <col min="5" max="5" width="4.85546875" style="78" customWidth="1"/>
    <col min="6" max="6" width="4" style="78" customWidth="1"/>
    <col min="7" max="7" width="4.5703125" style="78" customWidth="1"/>
    <col min="8" max="8" width="3.5703125" style="78" customWidth="1"/>
    <col min="9" max="9" width="3.85546875" style="78" customWidth="1"/>
    <col min="10" max="10" width="4.7109375" style="78" customWidth="1"/>
    <col min="11" max="11" width="7" style="78" customWidth="1"/>
    <col min="12" max="12" width="4.5703125" style="78" customWidth="1"/>
    <col min="13" max="13" width="11.42578125" style="265" customWidth="1"/>
    <col min="14" max="14" width="10.85546875" style="171" customWidth="1"/>
    <col min="15" max="15" width="10.28515625" style="171" customWidth="1"/>
    <col min="16" max="16" width="76.42578125" style="172" customWidth="1"/>
    <col min="17" max="256" width="9.140625" style="171"/>
    <col min="257" max="257" width="0.42578125" style="171" customWidth="1"/>
    <col min="258" max="258" width="0.5703125" style="171" customWidth="1"/>
    <col min="259" max="259" width="0" style="171" hidden="1" customWidth="1"/>
    <col min="260" max="260" width="62.5703125" style="171" customWidth="1"/>
    <col min="261" max="261" width="4.85546875" style="171" customWidth="1"/>
    <col min="262" max="262" width="4" style="171" customWidth="1"/>
    <col min="263" max="263" width="4.5703125" style="171" customWidth="1"/>
    <col min="264" max="264" width="3.5703125" style="171" customWidth="1"/>
    <col min="265" max="265" width="3.85546875" style="171" customWidth="1"/>
    <col min="266" max="266" width="4.7109375" style="171" customWidth="1"/>
    <col min="267" max="267" width="7" style="171" customWidth="1"/>
    <col min="268" max="268" width="4.5703125" style="171" customWidth="1"/>
    <col min="269" max="269" width="9.85546875" style="171" customWidth="1"/>
    <col min="270" max="270" width="10.42578125" style="171" customWidth="1"/>
    <col min="271" max="271" width="10.28515625" style="171" customWidth="1"/>
    <col min="272" max="272" width="76.42578125" style="171" customWidth="1"/>
    <col min="273" max="512" width="9.140625" style="171"/>
    <col min="513" max="513" width="0.42578125" style="171" customWidth="1"/>
    <col min="514" max="514" width="0.5703125" style="171" customWidth="1"/>
    <col min="515" max="515" width="0" style="171" hidden="1" customWidth="1"/>
    <col min="516" max="516" width="62.5703125" style="171" customWidth="1"/>
    <col min="517" max="517" width="4.85546875" style="171" customWidth="1"/>
    <col min="518" max="518" width="4" style="171" customWidth="1"/>
    <col min="519" max="519" width="4.5703125" style="171" customWidth="1"/>
    <col min="520" max="520" width="3.5703125" style="171" customWidth="1"/>
    <col min="521" max="521" width="3.85546875" style="171" customWidth="1"/>
    <col min="522" max="522" width="4.7109375" style="171" customWidth="1"/>
    <col min="523" max="523" width="7" style="171" customWidth="1"/>
    <col min="524" max="524" width="4.5703125" style="171" customWidth="1"/>
    <col min="525" max="525" width="9.85546875" style="171" customWidth="1"/>
    <col min="526" max="526" width="10.42578125" style="171" customWidth="1"/>
    <col min="527" max="527" width="10.28515625" style="171" customWidth="1"/>
    <col min="528" max="528" width="76.42578125" style="171" customWidth="1"/>
    <col min="529" max="768" width="9.140625" style="171"/>
    <col min="769" max="769" width="0.42578125" style="171" customWidth="1"/>
    <col min="770" max="770" width="0.5703125" style="171" customWidth="1"/>
    <col min="771" max="771" width="0" style="171" hidden="1" customWidth="1"/>
    <col min="772" max="772" width="62.5703125" style="171" customWidth="1"/>
    <col min="773" max="773" width="4.85546875" style="171" customWidth="1"/>
    <col min="774" max="774" width="4" style="171" customWidth="1"/>
    <col min="775" max="775" width="4.5703125" style="171" customWidth="1"/>
    <col min="776" max="776" width="3.5703125" style="171" customWidth="1"/>
    <col min="777" max="777" width="3.85546875" style="171" customWidth="1"/>
    <col min="778" max="778" width="4.7109375" style="171" customWidth="1"/>
    <col min="779" max="779" width="7" style="171" customWidth="1"/>
    <col min="780" max="780" width="4.5703125" style="171" customWidth="1"/>
    <col min="781" max="781" width="9.85546875" style="171" customWidth="1"/>
    <col min="782" max="782" width="10.42578125" style="171" customWidth="1"/>
    <col min="783" max="783" width="10.28515625" style="171" customWidth="1"/>
    <col min="784" max="784" width="76.42578125" style="171" customWidth="1"/>
    <col min="785" max="1024" width="9.140625" style="171"/>
    <col min="1025" max="1025" width="0.42578125" style="171" customWidth="1"/>
    <col min="1026" max="1026" width="0.5703125" style="171" customWidth="1"/>
    <col min="1027" max="1027" width="0" style="171" hidden="1" customWidth="1"/>
    <col min="1028" max="1028" width="62.5703125" style="171" customWidth="1"/>
    <col min="1029" max="1029" width="4.85546875" style="171" customWidth="1"/>
    <col min="1030" max="1030" width="4" style="171" customWidth="1"/>
    <col min="1031" max="1031" width="4.5703125" style="171" customWidth="1"/>
    <col min="1032" max="1032" width="3.5703125" style="171" customWidth="1"/>
    <col min="1033" max="1033" width="3.85546875" style="171" customWidth="1"/>
    <col min="1034" max="1034" width="4.7109375" style="171" customWidth="1"/>
    <col min="1035" max="1035" width="7" style="171" customWidth="1"/>
    <col min="1036" max="1036" width="4.5703125" style="171" customWidth="1"/>
    <col min="1037" max="1037" width="9.85546875" style="171" customWidth="1"/>
    <col min="1038" max="1038" width="10.42578125" style="171" customWidth="1"/>
    <col min="1039" max="1039" width="10.28515625" style="171" customWidth="1"/>
    <col min="1040" max="1040" width="76.42578125" style="171" customWidth="1"/>
    <col min="1041" max="1280" width="9.140625" style="171"/>
    <col min="1281" max="1281" width="0.42578125" style="171" customWidth="1"/>
    <col min="1282" max="1282" width="0.5703125" style="171" customWidth="1"/>
    <col min="1283" max="1283" width="0" style="171" hidden="1" customWidth="1"/>
    <col min="1284" max="1284" width="62.5703125" style="171" customWidth="1"/>
    <col min="1285" max="1285" width="4.85546875" style="171" customWidth="1"/>
    <col min="1286" max="1286" width="4" style="171" customWidth="1"/>
    <col min="1287" max="1287" width="4.5703125" style="171" customWidth="1"/>
    <col min="1288" max="1288" width="3.5703125" style="171" customWidth="1"/>
    <col min="1289" max="1289" width="3.85546875" style="171" customWidth="1"/>
    <col min="1290" max="1290" width="4.7109375" style="171" customWidth="1"/>
    <col min="1291" max="1291" width="7" style="171" customWidth="1"/>
    <col min="1292" max="1292" width="4.5703125" style="171" customWidth="1"/>
    <col min="1293" max="1293" width="9.85546875" style="171" customWidth="1"/>
    <col min="1294" max="1294" width="10.42578125" style="171" customWidth="1"/>
    <col min="1295" max="1295" width="10.28515625" style="171" customWidth="1"/>
    <col min="1296" max="1296" width="76.42578125" style="171" customWidth="1"/>
    <col min="1297" max="1536" width="9.140625" style="171"/>
    <col min="1537" max="1537" width="0.42578125" style="171" customWidth="1"/>
    <col min="1538" max="1538" width="0.5703125" style="171" customWidth="1"/>
    <col min="1539" max="1539" width="0" style="171" hidden="1" customWidth="1"/>
    <col min="1540" max="1540" width="62.5703125" style="171" customWidth="1"/>
    <col min="1541" max="1541" width="4.85546875" style="171" customWidth="1"/>
    <col min="1542" max="1542" width="4" style="171" customWidth="1"/>
    <col min="1543" max="1543" width="4.5703125" style="171" customWidth="1"/>
    <col min="1544" max="1544" width="3.5703125" style="171" customWidth="1"/>
    <col min="1545" max="1545" width="3.85546875" style="171" customWidth="1"/>
    <col min="1546" max="1546" width="4.7109375" style="171" customWidth="1"/>
    <col min="1547" max="1547" width="7" style="171" customWidth="1"/>
    <col min="1548" max="1548" width="4.5703125" style="171" customWidth="1"/>
    <col min="1549" max="1549" width="9.85546875" style="171" customWidth="1"/>
    <col min="1550" max="1550" width="10.42578125" style="171" customWidth="1"/>
    <col min="1551" max="1551" width="10.28515625" style="171" customWidth="1"/>
    <col min="1552" max="1552" width="76.42578125" style="171" customWidth="1"/>
    <col min="1553" max="1792" width="9.140625" style="171"/>
    <col min="1793" max="1793" width="0.42578125" style="171" customWidth="1"/>
    <col min="1794" max="1794" width="0.5703125" style="171" customWidth="1"/>
    <col min="1795" max="1795" width="0" style="171" hidden="1" customWidth="1"/>
    <col min="1796" max="1796" width="62.5703125" style="171" customWidth="1"/>
    <col min="1797" max="1797" width="4.85546875" style="171" customWidth="1"/>
    <col min="1798" max="1798" width="4" style="171" customWidth="1"/>
    <col min="1799" max="1799" width="4.5703125" style="171" customWidth="1"/>
    <col min="1800" max="1800" width="3.5703125" style="171" customWidth="1"/>
    <col min="1801" max="1801" width="3.85546875" style="171" customWidth="1"/>
    <col min="1802" max="1802" width="4.7109375" style="171" customWidth="1"/>
    <col min="1803" max="1803" width="7" style="171" customWidth="1"/>
    <col min="1804" max="1804" width="4.5703125" style="171" customWidth="1"/>
    <col min="1805" max="1805" width="9.85546875" style="171" customWidth="1"/>
    <col min="1806" max="1806" width="10.42578125" style="171" customWidth="1"/>
    <col min="1807" max="1807" width="10.28515625" style="171" customWidth="1"/>
    <col min="1808" max="1808" width="76.42578125" style="171" customWidth="1"/>
    <col min="1809" max="2048" width="9.140625" style="171"/>
    <col min="2049" max="2049" width="0.42578125" style="171" customWidth="1"/>
    <col min="2050" max="2050" width="0.5703125" style="171" customWidth="1"/>
    <col min="2051" max="2051" width="0" style="171" hidden="1" customWidth="1"/>
    <col min="2052" max="2052" width="62.5703125" style="171" customWidth="1"/>
    <col min="2053" max="2053" width="4.85546875" style="171" customWidth="1"/>
    <col min="2054" max="2054" width="4" style="171" customWidth="1"/>
    <col min="2055" max="2055" width="4.5703125" style="171" customWidth="1"/>
    <col min="2056" max="2056" width="3.5703125" style="171" customWidth="1"/>
    <col min="2057" max="2057" width="3.85546875" style="171" customWidth="1"/>
    <col min="2058" max="2058" width="4.7109375" style="171" customWidth="1"/>
    <col min="2059" max="2059" width="7" style="171" customWidth="1"/>
    <col min="2060" max="2060" width="4.5703125" style="171" customWidth="1"/>
    <col min="2061" max="2061" width="9.85546875" style="171" customWidth="1"/>
    <col min="2062" max="2062" width="10.42578125" style="171" customWidth="1"/>
    <col min="2063" max="2063" width="10.28515625" style="171" customWidth="1"/>
    <col min="2064" max="2064" width="76.42578125" style="171" customWidth="1"/>
    <col min="2065" max="2304" width="9.140625" style="171"/>
    <col min="2305" max="2305" width="0.42578125" style="171" customWidth="1"/>
    <col min="2306" max="2306" width="0.5703125" style="171" customWidth="1"/>
    <col min="2307" max="2307" width="0" style="171" hidden="1" customWidth="1"/>
    <col min="2308" max="2308" width="62.5703125" style="171" customWidth="1"/>
    <col min="2309" max="2309" width="4.85546875" style="171" customWidth="1"/>
    <col min="2310" max="2310" width="4" style="171" customWidth="1"/>
    <col min="2311" max="2311" width="4.5703125" style="171" customWidth="1"/>
    <col min="2312" max="2312" width="3.5703125" style="171" customWidth="1"/>
    <col min="2313" max="2313" width="3.85546875" style="171" customWidth="1"/>
    <col min="2314" max="2314" width="4.7109375" style="171" customWidth="1"/>
    <col min="2315" max="2315" width="7" style="171" customWidth="1"/>
    <col min="2316" max="2316" width="4.5703125" style="171" customWidth="1"/>
    <col min="2317" max="2317" width="9.85546875" style="171" customWidth="1"/>
    <col min="2318" max="2318" width="10.42578125" style="171" customWidth="1"/>
    <col min="2319" max="2319" width="10.28515625" style="171" customWidth="1"/>
    <col min="2320" max="2320" width="76.42578125" style="171" customWidth="1"/>
    <col min="2321" max="2560" width="9.140625" style="171"/>
    <col min="2561" max="2561" width="0.42578125" style="171" customWidth="1"/>
    <col min="2562" max="2562" width="0.5703125" style="171" customWidth="1"/>
    <col min="2563" max="2563" width="0" style="171" hidden="1" customWidth="1"/>
    <col min="2564" max="2564" width="62.5703125" style="171" customWidth="1"/>
    <col min="2565" max="2565" width="4.85546875" style="171" customWidth="1"/>
    <col min="2566" max="2566" width="4" style="171" customWidth="1"/>
    <col min="2567" max="2567" width="4.5703125" style="171" customWidth="1"/>
    <col min="2568" max="2568" width="3.5703125" style="171" customWidth="1"/>
    <col min="2569" max="2569" width="3.85546875" style="171" customWidth="1"/>
    <col min="2570" max="2570" width="4.7109375" style="171" customWidth="1"/>
    <col min="2571" max="2571" width="7" style="171" customWidth="1"/>
    <col min="2572" max="2572" width="4.5703125" style="171" customWidth="1"/>
    <col min="2573" max="2573" width="9.85546875" style="171" customWidth="1"/>
    <col min="2574" max="2574" width="10.42578125" style="171" customWidth="1"/>
    <col min="2575" max="2575" width="10.28515625" style="171" customWidth="1"/>
    <col min="2576" max="2576" width="76.42578125" style="171" customWidth="1"/>
    <col min="2577" max="2816" width="9.140625" style="171"/>
    <col min="2817" max="2817" width="0.42578125" style="171" customWidth="1"/>
    <col min="2818" max="2818" width="0.5703125" style="171" customWidth="1"/>
    <col min="2819" max="2819" width="0" style="171" hidden="1" customWidth="1"/>
    <col min="2820" max="2820" width="62.5703125" style="171" customWidth="1"/>
    <col min="2821" max="2821" width="4.85546875" style="171" customWidth="1"/>
    <col min="2822" max="2822" width="4" style="171" customWidth="1"/>
    <col min="2823" max="2823" width="4.5703125" style="171" customWidth="1"/>
    <col min="2824" max="2824" width="3.5703125" style="171" customWidth="1"/>
    <col min="2825" max="2825" width="3.85546875" style="171" customWidth="1"/>
    <col min="2826" max="2826" width="4.7109375" style="171" customWidth="1"/>
    <col min="2827" max="2827" width="7" style="171" customWidth="1"/>
    <col min="2828" max="2828" width="4.5703125" style="171" customWidth="1"/>
    <col min="2829" max="2829" width="9.85546875" style="171" customWidth="1"/>
    <col min="2830" max="2830" width="10.42578125" style="171" customWidth="1"/>
    <col min="2831" max="2831" width="10.28515625" style="171" customWidth="1"/>
    <col min="2832" max="2832" width="76.42578125" style="171" customWidth="1"/>
    <col min="2833" max="3072" width="9.140625" style="171"/>
    <col min="3073" max="3073" width="0.42578125" style="171" customWidth="1"/>
    <col min="3074" max="3074" width="0.5703125" style="171" customWidth="1"/>
    <col min="3075" max="3075" width="0" style="171" hidden="1" customWidth="1"/>
    <col min="3076" max="3076" width="62.5703125" style="171" customWidth="1"/>
    <col min="3077" max="3077" width="4.85546875" style="171" customWidth="1"/>
    <col min="3078" max="3078" width="4" style="171" customWidth="1"/>
    <col min="3079" max="3079" width="4.5703125" style="171" customWidth="1"/>
    <col min="3080" max="3080" width="3.5703125" style="171" customWidth="1"/>
    <col min="3081" max="3081" width="3.85546875" style="171" customWidth="1"/>
    <col min="3082" max="3082" width="4.7109375" style="171" customWidth="1"/>
    <col min="3083" max="3083" width="7" style="171" customWidth="1"/>
    <col min="3084" max="3084" width="4.5703125" style="171" customWidth="1"/>
    <col min="3085" max="3085" width="9.85546875" style="171" customWidth="1"/>
    <col min="3086" max="3086" width="10.42578125" style="171" customWidth="1"/>
    <col min="3087" max="3087" width="10.28515625" style="171" customWidth="1"/>
    <col min="3088" max="3088" width="76.42578125" style="171" customWidth="1"/>
    <col min="3089" max="3328" width="9.140625" style="171"/>
    <col min="3329" max="3329" width="0.42578125" style="171" customWidth="1"/>
    <col min="3330" max="3330" width="0.5703125" style="171" customWidth="1"/>
    <col min="3331" max="3331" width="0" style="171" hidden="1" customWidth="1"/>
    <col min="3332" max="3332" width="62.5703125" style="171" customWidth="1"/>
    <col min="3333" max="3333" width="4.85546875" style="171" customWidth="1"/>
    <col min="3334" max="3334" width="4" style="171" customWidth="1"/>
    <col min="3335" max="3335" width="4.5703125" style="171" customWidth="1"/>
    <col min="3336" max="3336" width="3.5703125" style="171" customWidth="1"/>
    <col min="3337" max="3337" width="3.85546875" style="171" customWidth="1"/>
    <col min="3338" max="3338" width="4.7109375" style="171" customWidth="1"/>
    <col min="3339" max="3339" width="7" style="171" customWidth="1"/>
    <col min="3340" max="3340" width="4.5703125" style="171" customWidth="1"/>
    <col min="3341" max="3341" width="9.85546875" style="171" customWidth="1"/>
    <col min="3342" max="3342" width="10.42578125" style="171" customWidth="1"/>
    <col min="3343" max="3343" width="10.28515625" style="171" customWidth="1"/>
    <col min="3344" max="3344" width="76.42578125" style="171" customWidth="1"/>
    <col min="3345" max="3584" width="9.140625" style="171"/>
    <col min="3585" max="3585" width="0.42578125" style="171" customWidth="1"/>
    <col min="3586" max="3586" width="0.5703125" style="171" customWidth="1"/>
    <col min="3587" max="3587" width="0" style="171" hidden="1" customWidth="1"/>
    <col min="3588" max="3588" width="62.5703125" style="171" customWidth="1"/>
    <col min="3589" max="3589" width="4.85546875" style="171" customWidth="1"/>
    <col min="3590" max="3590" width="4" style="171" customWidth="1"/>
    <col min="3591" max="3591" width="4.5703125" style="171" customWidth="1"/>
    <col min="3592" max="3592" width="3.5703125" style="171" customWidth="1"/>
    <col min="3593" max="3593" width="3.85546875" style="171" customWidth="1"/>
    <col min="3594" max="3594" width="4.7109375" style="171" customWidth="1"/>
    <col min="3595" max="3595" width="7" style="171" customWidth="1"/>
    <col min="3596" max="3596" width="4.5703125" style="171" customWidth="1"/>
    <col min="3597" max="3597" width="9.85546875" style="171" customWidth="1"/>
    <col min="3598" max="3598" width="10.42578125" style="171" customWidth="1"/>
    <col min="3599" max="3599" width="10.28515625" style="171" customWidth="1"/>
    <col min="3600" max="3600" width="76.42578125" style="171" customWidth="1"/>
    <col min="3601" max="3840" width="9.140625" style="171"/>
    <col min="3841" max="3841" width="0.42578125" style="171" customWidth="1"/>
    <col min="3842" max="3842" width="0.5703125" style="171" customWidth="1"/>
    <col min="3843" max="3843" width="0" style="171" hidden="1" customWidth="1"/>
    <col min="3844" max="3844" width="62.5703125" style="171" customWidth="1"/>
    <col min="3845" max="3845" width="4.85546875" style="171" customWidth="1"/>
    <col min="3846" max="3846" width="4" style="171" customWidth="1"/>
    <col min="3847" max="3847" width="4.5703125" style="171" customWidth="1"/>
    <col min="3848" max="3848" width="3.5703125" style="171" customWidth="1"/>
    <col min="3849" max="3849" width="3.85546875" style="171" customWidth="1"/>
    <col min="3850" max="3850" width="4.7109375" style="171" customWidth="1"/>
    <col min="3851" max="3851" width="7" style="171" customWidth="1"/>
    <col min="3852" max="3852" width="4.5703125" style="171" customWidth="1"/>
    <col min="3853" max="3853" width="9.85546875" style="171" customWidth="1"/>
    <col min="3854" max="3854" width="10.42578125" style="171" customWidth="1"/>
    <col min="3855" max="3855" width="10.28515625" style="171" customWidth="1"/>
    <col min="3856" max="3856" width="76.42578125" style="171" customWidth="1"/>
    <col min="3857" max="4096" width="9.140625" style="171"/>
    <col min="4097" max="4097" width="0.42578125" style="171" customWidth="1"/>
    <col min="4098" max="4098" width="0.5703125" style="171" customWidth="1"/>
    <col min="4099" max="4099" width="0" style="171" hidden="1" customWidth="1"/>
    <col min="4100" max="4100" width="62.5703125" style="171" customWidth="1"/>
    <col min="4101" max="4101" width="4.85546875" style="171" customWidth="1"/>
    <col min="4102" max="4102" width="4" style="171" customWidth="1"/>
    <col min="4103" max="4103" width="4.5703125" style="171" customWidth="1"/>
    <col min="4104" max="4104" width="3.5703125" style="171" customWidth="1"/>
    <col min="4105" max="4105" width="3.85546875" style="171" customWidth="1"/>
    <col min="4106" max="4106" width="4.7109375" style="171" customWidth="1"/>
    <col min="4107" max="4107" width="7" style="171" customWidth="1"/>
    <col min="4108" max="4108" width="4.5703125" style="171" customWidth="1"/>
    <col min="4109" max="4109" width="9.85546875" style="171" customWidth="1"/>
    <col min="4110" max="4110" width="10.42578125" style="171" customWidth="1"/>
    <col min="4111" max="4111" width="10.28515625" style="171" customWidth="1"/>
    <col min="4112" max="4112" width="76.42578125" style="171" customWidth="1"/>
    <col min="4113" max="4352" width="9.140625" style="171"/>
    <col min="4353" max="4353" width="0.42578125" style="171" customWidth="1"/>
    <col min="4354" max="4354" width="0.5703125" style="171" customWidth="1"/>
    <col min="4355" max="4355" width="0" style="171" hidden="1" customWidth="1"/>
    <col min="4356" max="4356" width="62.5703125" style="171" customWidth="1"/>
    <col min="4357" max="4357" width="4.85546875" style="171" customWidth="1"/>
    <col min="4358" max="4358" width="4" style="171" customWidth="1"/>
    <col min="4359" max="4359" width="4.5703125" style="171" customWidth="1"/>
    <col min="4360" max="4360" width="3.5703125" style="171" customWidth="1"/>
    <col min="4361" max="4361" width="3.85546875" style="171" customWidth="1"/>
    <col min="4362" max="4362" width="4.7109375" style="171" customWidth="1"/>
    <col min="4363" max="4363" width="7" style="171" customWidth="1"/>
    <col min="4364" max="4364" width="4.5703125" style="171" customWidth="1"/>
    <col min="4365" max="4365" width="9.85546875" style="171" customWidth="1"/>
    <col min="4366" max="4366" width="10.42578125" style="171" customWidth="1"/>
    <col min="4367" max="4367" width="10.28515625" style="171" customWidth="1"/>
    <col min="4368" max="4368" width="76.42578125" style="171" customWidth="1"/>
    <col min="4369" max="4608" width="9.140625" style="171"/>
    <col min="4609" max="4609" width="0.42578125" style="171" customWidth="1"/>
    <col min="4610" max="4610" width="0.5703125" style="171" customWidth="1"/>
    <col min="4611" max="4611" width="0" style="171" hidden="1" customWidth="1"/>
    <col min="4612" max="4612" width="62.5703125" style="171" customWidth="1"/>
    <col min="4613" max="4613" width="4.85546875" style="171" customWidth="1"/>
    <col min="4614" max="4614" width="4" style="171" customWidth="1"/>
    <col min="4615" max="4615" width="4.5703125" style="171" customWidth="1"/>
    <col min="4616" max="4616" width="3.5703125" style="171" customWidth="1"/>
    <col min="4617" max="4617" width="3.85546875" style="171" customWidth="1"/>
    <col min="4618" max="4618" width="4.7109375" style="171" customWidth="1"/>
    <col min="4619" max="4619" width="7" style="171" customWidth="1"/>
    <col min="4620" max="4620" width="4.5703125" style="171" customWidth="1"/>
    <col min="4621" max="4621" width="9.85546875" style="171" customWidth="1"/>
    <col min="4622" max="4622" width="10.42578125" style="171" customWidth="1"/>
    <col min="4623" max="4623" width="10.28515625" style="171" customWidth="1"/>
    <col min="4624" max="4624" width="76.42578125" style="171" customWidth="1"/>
    <col min="4625" max="4864" width="9.140625" style="171"/>
    <col min="4865" max="4865" width="0.42578125" style="171" customWidth="1"/>
    <col min="4866" max="4866" width="0.5703125" style="171" customWidth="1"/>
    <col min="4867" max="4867" width="0" style="171" hidden="1" customWidth="1"/>
    <col min="4868" max="4868" width="62.5703125" style="171" customWidth="1"/>
    <col min="4869" max="4869" width="4.85546875" style="171" customWidth="1"/>
    <col min="4870" max="4870" width="4" style="171" customWidth="1"/>
    <col min="4871" max="4871" width="4.5703125" style="171" customWidth="1"/>
    <col min="4872" max="4872" width="3.5703125" style="171" customWidth="1"/>
    <col min="4873" max="4873" width="3.85546875" style="171" customWidth="1"/>
    <col min="4874" max="4874" width="4.7109375" style="171" customWidth="1"/>
    <col min="4875" max="4875" width="7" style="171" customWidth="1"/>
    <col min="4876" max="4876" width="4.5703125" style="171" customWidth="1"/>
    <col min="4877" max="4877" width="9.85546875" style="171" customWidth="1"/>
    <col min="4878" max="4878" width="10.42578125" style="171" customWidth="1"/>
    <col min="4879" max="4879" width="10.28515625" style="171" customWidth="1"/>
    <col min="4880" max="4880" width="76.42578125" style="171" customWidth="1"/>
    <col min="4881" max="5120" width="9.140625" style="171"/>
    <col min="5121" max="5121" width="0.42578125" style="171" customWidth="1"/>
    <col min="5122" max="5122" width="0.5703125" style="171" customWidth="1"/>
    <col min="5123" max="5123" width="0" style="171" hidden="1" customWidth="1"/>
    <col min="5124" max="5124" width="62.5703125" style="171" customWidth="1"/>
    <col min="5125" max="5125" width="4.85546875" style="171" customWidth="1"/>
    <col min="5126" max="5126" width="4" style="171" customWidth="1"/>
    <col min="5127" max="5127" width="4.5703125" style="171" customWidth="1"/>
    <col min="5128" max="5128" width="3.5703125" style="171" customWidth="1"/>
    <col min="5129" max="5129" width="3.85546875" style="171" customWidth="1"/>
    <col min="5130" max="5130" width="4.7109375" style="171" customWidth="1"/>
    <col min="5131" max="5131" width="7" style="171" customWidth="1"/>
    <col min="5132" max="5132" width="4.5703125" style="171" customWidth="1"/>
    <col min="5133" max="5133" width="9.85546875" style="171" customWidth="1"/>
    <col min="5134" max="5134" width="10.42578125" style="171" customWidth="1"/>
    <col min="5135" max="5135" width="10.28515625" style="171" customWidth="1"/>
    <col min="5136" max="5136" width="76.42578125" style="171" customWidth="1"/>
    <col min="5137" max="5376" width="9.140625" style="171"/>
    <col min="5377" max="5377" width="0.42578125" style="171" customWidth="1"/>
    <col min="5378" max="5378" width="0.5703125" style="171" customWidth="1"/>
    <col min="5379" max="5379" width="0" style="171" hidden="1" customWidth="1"/>
    <col min="5380" max="5380" width="62.5703125" style="171" customWidth="1"/>
    <col min="5381" max="5381" width="4.85546875" style="171" customWidth="1"/>
    <col min="5382" max="5382" width="4" style="171" customWidth="1"/>
    <col min="5383" max="5383" width="4.5703125" style="171" customWidth="1"/>
    <col min="5384" max="5384" width="3.5703125" style="171" customWidth="1"/>
    <col min="5385" max="5385" width="3.85546875" style="171" customWidth="1"/>
    <col min="5386" max="5386" width="4.7109375" style="171" customWidth="1"/>
    <col min="5387" max="5387" width="7" style="171" customWidth="1"/>
    <col min="5388" max="5388" width="4.5703125" style="171" customWidth="1"/>
    <col min="5389" max="5389" width="9.85546875" style="171" customWidth="1"/>
    <col min="5390" max="5390" width="10.42578125" style="171" customWidth="1"/>
    <col min="5391" max="5391" width="10.28515625" style="171" customWidth="1"/>
    <col min="5392" max="5392" width="76.42578125" style="171" customWidth="1"/>
    <col min="5393" max="5632" width="9.140625" style="171"/>
    <col min="5633" max="5633" width="0.42578125" style="171" customWidth="1"/>
    <col min="5634" max="5634" width="0.5703125" style="171" customWidth="1"/>
    <col min="5635" max="5635" width="0" style="171" hidden="1" customWidth="1"/>
    <col min="5636" max="5636" width="62.5703125" style="171" customWidth="1"/>
    <col min="5637" max="5637" width="4.85546875" style="171" customWidth="1"/>
    <col min="5638" max="5638" width="4" style="171" customWidth="1"/>
    <col min="5639" max="5639" width="4.5703125" style="171" customWidth="1"/>
    <col min="5640" max="5640" width="3.5703125" style="171" customWidth="1"/>
    <col min="5641" max="5641" width="3.85546875" style="171" customWidth="1"/>
    <col min="5642" max="5642" width="4.7109375" style="171" customWidth="1"/>
    <col min="5643" max="5643" width="7" style="171" customWidth="1"/>
    <col min="5644" max="5644" width="4.5703125" style="171" customWidth="1"/>
    <col min="5645" max="5645" width="9.85546875" style="171" customWidth="1"/>
    <col min="5646" max="5646" width="10.42578125" style="171" customWidth="1"/>
    <col min="5647" max="5647" width="10.28515625" style="171" customWidth="1"/>
    <col min="5648" max="5648" width="76.42578125" style="171" customWidth="1"/>
    <col min="5649" max="5888" width="9.140625" style="171"/>
    <col min="5889" max="5889" width="0.42578125" style="171" customWidth="1"/>
    <col min="5890" max="5890" width="0.5703125" style="171" customWidth="1"/>
    <col min="5891" max="5891" width="0" style="171" hidden="1" customWidth="1"/>
    <col min="5892" max="5892" width="62.5703125" style="171" customWidth="1"/>
    <col min="5893" max="5893" width="4.85546875" style="171" customWidth="1"/>
    <col min="5894" max="5894" width="4" style="171" customWidth="1"/>
    <col min="5895" max="5895" width="4.5703125" style="171" customWidth="1"/>
    <col min="5896" max="5896" width="3.5703125" style="171" customWidth="1"/>
    <col min="5897" max="5897" width="3.85546875" style="171" customWidth="1"/>
    <col min="5898" max="5898" width="4.7109375" style="171" customWidth="1"/>
    <col min="5899" max="5899" width="7" style="171" customWidth="1"/>
    <col min="5900" max="5900" width="4.5703125" style="171" customWidth="1"/>
    <col min="5901" max="5901" width="9.85546875" style="171" customWidth="1"/>
    <col min="5902" max="5902" width="10.42578125" style="171" customWidth="1"/>
    <col min="5903" max="5903" width="10.28515625" style="171" customWidth="1"/>
    <col min="5904" max="5904" width="76.42578125" style="171" customWidth="1"/>
    <col min="5905" max="6144" width="9.140625" style="171"/>
    <col min="6145" max="6145" width="0.42578125" style="171" customWidth="1"/>
    <col min="6146" max="6146" width="0.5703125" style="171" customWidth="1"/>
    <col min="6147" max="6147" width="0" style="171" hidden="1" customWidth="1"/>
    <col min="6148" max="6148" width="62.5703125" style="171" customWidth="1"/>
    <col min="6149" max="6149" width="4.85546875" style="171" customWidth="1"/>
    <col min="6150" max="6150" width="4" style="171" customWidth="1"/>
    <col min="6151" max="6151" width="4.5703125" style="171" customWidth="1"/>
    <col min="6152" max="6152" width="3.5703125" style="171" customWidth="1"/>
    <col min="6153" max="6153" width="3.85546875" style="171" customWidth="1"/>
    <col min="6154" max="6154" width="4.7109375" style="171" customWidth="1"/>
    <col min="6155" max="6155" width="7" style="171" customWidth="1"/>
    <col min="6156" max="6156" width="4.5703125" style="171" customWidth="1"/>
    <col min="6157" max="6157" width="9.85546875" style="171" customWidth="1"/>
    <col min="6158" max="6158" width="10.42578125" style="171" customWidth="1"/>
    <col min="6159" max="6159" width="10.28515625" style="171" customWidth="1"/>
    <col min="6160" max="6160" width="76.42578125" style="171" customWidth="1"/>
    <col min="6161" max="6400" width="9.140625" style="171"/>
    <col min="6401" max="6401" width="0.42578125" style="171" customWidth="1"/>
    <col min="6402" max="6402" width="0.5703125" style="171" customWidth="1"/>
    <col min="6403" max="6403" width="0" style="171" hidden="1" customWidth="1"/>
    <col min="6404" max="6404" width="62.5703125" style="171" customWidth="1"/>
    <col min="6405" max="6405" width="4.85546875" style="171" customWidth="1"/>
    <col min="6406" max="6406" width="4" style="171" customWidth="1"/>
    <col min="6407" max="6407" width="4.5703125" style="171" customWidth="1"/>
    <col min="6408" max="6408" width="3.5703125" style="171" customWidth="1"/>
    <col min="6409" max="6409" width="3.85546875" style="171" customWidth="1"/>
    <col min="6410" max="6410" width="4.7109375" style="171" customWidth="1"/>
    <col min="6411" max="6411" width="7" style="171" customWidth="1"/>
    <col min="6412" max="6412" width="4.5703125" style="171" customWidth="1"/>
    <col min="6413" max="6413" width="9.85546875" style="171" customWidth="1"/>
    <col min="6414" max="6414" width="10.42578125" style="171" customWidth="1"/>
    <col min="6415" max="6415" width="10.28515625" style="171" customWidth="1"/>
    <col min="6416" max="6416" width="76.42578125" style="171" customWidth="1"/>
    <col min="6417" max="6656" width="9.140625" style="171"/>
    <col min="6657" max="6657" width="0.42578125" style="171" customWidth="1"/>
    <col min="6658" max="6658" width="0.5703125" style="171" customWidth="1"/>
    <col min="6659" max="6659" width="0" style="171" hidden="1" customWidth="1"/>
    <col min="6660" max="6660" width="62.5703125" style="171" customWidth="1"/>
    <col min="6661" max="6661" width="4.85546875" style="171" customWidth="1"/>
    <col min="6662" max="6662" width="4" style="171" customWidth="1"/>
    <col min="6663" max="6663" width="4.5703125" style="171" customWidth="1"/>
    <col min="6664" max="6664" width="3.5703125" style="171" customWidth="1"/>
    <col min="6665" max="6665" width="3.85546875" style="171" customWidth="1"/>
    <col min="6666" max="6666" width="4.7109375" style="171" customWidth="1"/>
    <col min="6667" max="6667" width="7" style="171" customWidth="1"/>
    <col min="6668" max="6668" width="4.5703125" style="171" customWidth="1"/>
    <col min="6669" max="6669" width="9.85546875" style="171" customWidth="1"/>
    <col min="6670" max="6670" width="10.42578125" style="171" customWidth="1"/>
    <col min="6671" max="6671" width="10.28515625" style="171" customWidth="1"/>
    <col min="6672" max="6672" width="76.42578125" style="171" customWidth="1"/>
    <col min="6673" max="6912" width="9.140625" style="171"/>
    <col min="6913" max="6913" width="0.42578125" style="171" customWidth="1"/>
    <col min="6914" max="6914" width="0.5703125" style="171" customWidth="1"/>
    <col min="6915" max="6915" width="0" style="171" hidden="1" customWidth="1"/>
    <col min="6916" max="6916" width="62.5703125" style="171" customWidth="1"/>
    <col min="6917" max="6917" width="4.85546875" style="171" customWidth="1"/>
    <col min="6918" max="6918" width="4" style="171" customWidth="1"/>
    <col min="6919" max="6919" width="4.5703125" style="171" customWidth="1"/>
    <col min="6920" max="6920" width="3.5703125" style="171" customWidth="1"/>
    <col min="6921" max="6921" width="3.85546875" style="171" customWidth="1"/>
    <col min="6922" max="6922" width="4.7109375" style="171" customWidth="1"/>
    <col min="6923" max="6923" width="7" style="171" customWidth="1"/>
    <col min="6924" max="6924" width="4.5703125" style="171" customWidth="1"/>
    <col min="6925" max="6925" width="9.85546875" style="171" customWidth="1"/>
    <col min="6926" max="6926" width="10.42578125" style="171" customWidth="1"/>
    <col min="6927" max="6927" width="10.28515625" style="171" customWidth="1"/>
    <col min="6928" max="6928" width="76.42578125" style="171" customWidth="1"/>
    <col min="6929" max="7168" width="9.140625" style="171"/>
    <col min="7169" max="7169" width="0.42578125" style="171" customWidth="1"/>
    <col min="7170" max="7170" width="0.5703125" style="171" customWidth="1"/>
    <col min="7171" max="7171" width="0" style="171" hidden="1" customWidth="1"/>
    <col min="7172" max="7172" width="62.5703125" style="171" customWidth="1"/>
    <col min="7173" max="7173" width="4.85546875" style="171" customWidth="1"/>
    <col min="7174" max="7174" width="4" style="171" customWidth="1"/>
    <col min="7175" max="7175" width="4.5703125" style="171" customWidth="1"/>
    <col min="7176" max="7176" width="3.5703125" style="171" customWidth="1"/>
    <col min="7177" max="7177" width="3.85546875" style="171" customWidth="1"/>
    <col min="7178" max="7178" width="4.7109375" style="171" customWidth="1"/>
    <col min="7179" max="7179" width="7" style="171" customWidth="1"/>
    <col min="7180" max="7180" width="4.5703125" style="171" customWidth="1"/>
    <col min="7181" max="7181" width="9.85546875" style="171" customWidth="1"/>
    <col min="7182" max="7182" width="10.42578125" style="171" customWidth="1"/>
    <col min="7183" max="7183" width="10.28515625" style="171" customWidth="1"/>
    <col min="7184" max="7184" width="76.42578125" style="171" customWidth="1"/>
    <col min="7185" max="7424" width="9.140625" style="171"/>
    <col min="7425" max="7425" width="0.42578125" style="171" customWidth="1"/>
    <col min="7426" max="7426" width="0.5703125" style="171" customWidth="1"/>
    <col min="7427" max="7427" width="0" style="171" hidden="1" customWidth="1"/>
    <col min="7428" max="7428" width="62.5703125" style="171" customWidth="1"/>
    <col min="7429" max="7429" width="4.85546875" style="171" customWidth="1"/>
    <col min="7430" max="7430" width="4" style="171" customWidth="1"/>
    <col min="7431" max="7431" width="4.5703125" style="171" customWidth="1"/>
    <col min="7432" max="7432" width="3.5703125" style="171" customWidth="1"/>
    <col min="7433" max="7433" width="3.85546875" style="171" customWidth="1"/>
    <col min="7434" max="7434" width="4.7109375" style="171" customWidth="1"/>
    <col min="7435" max="7435" width="7" style="171" customWidth="1"/>
    <col min="7436" max="7436" width="4.5703125" style="171" customWidth="1"/>
    <col min="7437" max="7437" width="9.85546875" style="171" customWidth="1"/>
    <col min="7438" max="7438" width="10.42578125" style="171" customWidth="1"/>
    <col min="7439" max="7439" width="10.28515625" style="171" customWidth="1"/>
    <col min="7440" max="7440" width="76.42578125" style="171" customWidth="1"/>
    <col min="7441" max="7680" width="9.140625" style="171"/>
    <col min="7681" max="7681" width="0.42578125" style="171" customWidth="1"/>
    <col min="7682" max="7682" width="0.5703125" style="171" customWidth="1"/>
    <col min="7683" max="7683" width="0" style="171" hidden="1" customWidth="1"/>
    <col min="7684" max="7684" width="62.5703125" style="171" customWidth="1"/>
    <col min="7685" max="7685" width="4.85546875" style="171" customWidth="1"/>
    <col min="7686" max="7686" width="4" style="171" customWidth="1"/>
    <col min="7687" max="7687" width="4.5703125" style="171" customWidth="1"/>
    <col min="7688" max="7688" width="3.5703125" style="171" customWidth="1"/>
    <col min="7689" max="7689" width="3.85546875" style="171" customWidth="1"/>
    <col min="7690" max="7690" width="4.7109375" style="171" customWidth="1"/>
    <col min="7691" max="7691" width="7" style="171" customWidth="1"/>
    <col min="7692" max="7692" width="4.5703125" style="171" customWidth="1"/>
    <col min="7693" max="7693" width="9.85546875" style="171" customWidth="1"/>
    <col min="7694" max="7694" width="10.42578125" style="171" customWidth="1"/>
    <col min="7695" max="7695" width="10.28515625" style="171" customWidth="1"/>
    <col min="7696" max="7696" width="76.42578125" style="171" customWidth="1"/>
    <col min="7697" max="7936" width="9.140625" style="171"/>
    <col min="7937" max="7937" width="0.42578125" style="171" customWidth="1"/>
    <col min="7938" max="7938" width="0.5703125" style="171" customWidth="1"/>
    <col min="7939" max="7939" width="0" style="171" hidden="1" customWidth="1"/>
    <col min="7940" max="7940" width="62.5703125" style="171" customWidth="1"/>
    <col min="7941" max="7941" width="4.85546875" style="171" customWidth="1"/>
    <col min="7942" max="7942" width="4" style="171" customWidth="1"/>
    <col min="7943" max="7943" width="4.5703125" style="171" customWidth="1"/>
    <col min="7944" max="7944" width="3.5703125" style="171" customWidth="1"/>
    <col min="7945" max="7945" width="3.85546875" style="171" customWidth="1"/>
    <col min="7946" max="7946" width="4.7109375" style="171" customWidth="1"/>
    <col min="7947" max="7947" width="7" style="171" customWidth="1"/>
    <col min="7948" max="7948" width="4.5703125" style="171" customWidth="1"/>
    <col min="7949" max="7949" width="9.85546875" style="171" customWidth="1"/>
    <col min="7950" max="7950" width="10.42578125" style="171" customWidth="1"/>
    <col min="7951" max="7951" width="10.28515625" style="171" customWidth="1"/>
    <col min="7952" max="7952" width="76.42578125" style="171" customWidth="1"/>
    <col min="7953" max="8192" width="9.140625" style="171"/>
    <col min="8193" max="8193" width="0.42578125" style="171" customWidth="1"/>
    <col min="8194" max="8194" width="0.5703125" style="171" customWidth="1"/>
    <col min="8195" max="8195" width="0" style="171" hidden="1" customWidth="1"/>
    <col min="8196" max="8196" width="62.5703125" style="171" customWidth="1"/>
    <col min="8197" max="8197" width="4.85546875" style="171" customWidth="1"/>
    <col min="8198" max="8198" width="4" style="171" customWidth="1"/>
    <col min="8199" max="8199" width="4.5703125" style="171" customWidth="1"/>
    <col min="8200" max="8200" width="3.5703125" style="171" customWidth="1"/>
    <col min="8201" max="8201" width="3.85546875" style="171" customWidth="1"/>
    <col min="8202" max="8202" width="4.7109375" style="171" customWidth="1"/>
    <col min="8203" max="8203" width="7" style="171" customWidth="1"/>
    <col min="8204" max="8204" width="4.5703125" style="171" customWidth="1"/>
    <col min="8205" max="8205" width="9.85546875" style="171" customWidth="1"/>
    <col min="8206" max="8206" width="10.42578125" style="171" customWidth="1"/>
    <col min="8207" max="8207" width="10.28515625" style="171" customWidth="1"/>
    <col min="8208" max="8208" width="76.42578125" style="171" customWidth="1"/>
    <col min="8209" max="8448" width="9.140625" style="171"/>
    <col min="8449" max="8449" width="0.42578125" style="171" customWidth="1"/>
    <col min="8450" max="8450" width="0.5703125" style="171" customWidth="1"/>
    <col min="8451" max="8451" width="0" style="171" hidden="1" customWidth="1"/>
    <col min="8452" max="8452" width="62.5703125" style="171" customWidth="1"/>
    <col min="8453" max="8453" width="4.85546875" style="171" customWidth="1"/>
    <col min="8454" max="8454" width="4" style="171" customWidth="1"/>
    <col min="8455" max="8455" width="4.5703125" style="171" customWidth="1"/>
    <col min="8456" max="8456" width="3.5703125" style="171" customWidth="1"/>
    <col min="8457" max="8457" width="3.85546875" style="171" customWidth="1"/>
    <col min="8458" max="8458" width="4.7109375" style="171" customWidth="1"/>
    <col min="8459" max="8459" width="7" style="171" customWidth="1"/>
    <col min="8460" max="8460" width="4.5703125" style="171" customWidth="1"/>
    <col min="8461" max="8461" width="9.85546875" style="171" customWidth="1"/>
    <col min="8462" max="8462" width="10.42578125" style="171" customWidth="1"/>
    <col min="8463" max="8463" width="10.28515625" style="171" customWidth="1"/>
    <col min="8464" max="8464" width="76.42578125" style="171" customWidth="1"/>
    <col min="8465" max="8704" width="9.140625" style="171"/>
    <col min="8705" max="8705" width="0.42578125" style="171" customWidth="1"/>
    <col min="8706" max="8706" width="0.5703125" style="171" customWidth="1"/>
    <col min="8707" max="8707" width="0" style="171" hidden="1" customWidth="1"/>
    <col min="8708" max="8708" width="62.5703125" style="171" customWidth="1"/>
    <col min="8709" max="8709" width="4.85546875" style="171" customWidth="1"/>
    <col min="8710" max="8710" width="4" style="171" customWidth="1"/>
    <col min="8711" max="8711" width="4.5703125" style="171" customWidth="1"/>
    <col min="8712" max="8712" width="3.5703125" style="171" customWidth="1"/>
    <col min="8713" max="8713" width="3.85546875" style="171" customWidth="1"/>
    <col min="8714" max="8714" width="4.7109375" style="171" customWidth="1"/>
    <col min="8715" max="8715" width="7" style="171" customWidth="1"/>
    <col min="8716" max="8716" width="4.5703125" style="171" customWidth="1"/>
    <col min="8717" max="8717" width="9.85546875" style="171" customWidth="1"/>
    <col min="8718" max="8718" width="10.42578125" style="171" customWidth="1"/>
    <col min="8719" max="8719" width="10.28515625" style="171" customWidth="1"/>
    <col min="8720" max="8720" width="76.42578125" style="171" customWidth="1"/>
    <col min="8721" max="8960" width="9.140625" style="171"/>
    <col min="8961" max="8961" width="0.42578125" style="171" customWidth="1"/>
    <col min="8962" max="8962" width="0.5703125" style="171" customWidth="1"/>
    <col min="8963" max="8963" width="0" style="171" hidden="1" customWidth="1"/>
    <col min="8964" max="8964" width="62.5703125" style="171" customWidth="1"/>
    <col min="8965" max="8965" width="4.85546875" style="171" customWidth="1"/>
    <col min="8966" max="8966" width="4" style="171" customWidth="1"/>
    <col min="8967" max="8967" width="4.5703125" style="171" customWidth="1"/>
    <col min="8968" max="8968" width="3.5703125" style="171" customWidth="1"/>
    <col min="8969" max="8969" width="3.85546875" style="171" customWidth="1"/>
    <col min="8970" max="8970" width="4.7109375" style="171" customWidth="1"/>
    <col min="8971" max="8971" width="7" style="171" customWidth="1"/>
    <col min="8972" max="8972" width="4.5703125" style="171" customWidth="1"/>
    <col min="8973" max="8973" width="9.85546875" style="171" customWidth="1"/>
    <col min="8974" max="8974" width="10.42578125" style="171" customWidth="1"/>
    <col min="8975" max="8975" width="10.28515625" style="171" customWidth="1"/>
    <col min="8976" max="8976" width="76.42578125" style="171" customWidth="1"/>
    <col min="8977" max="9216" width="9.140625" style="171"/>
    <col min="9217" max="9217" width="0.42578125" style="171" customWidth="1"/>
    <col min="9218" max="9218" width="0.5703125" style="171" customWidth="1"/>
    <col min="9219" max="9219" width="0" style="171" hidden="1" customWidth="1"/>
    <col min="9220" max="9220" width="62.5703125" style="171" customWidth="1"/>
    <col min="9221" max="9221" width="4.85546875" style="171" customWidth="1"/>
    <col min="9222" max="9222" width="4" style="171" customWidth="1"/>
    <col min="9223" max="9223" width="4.5703125" style="171" customWidth="1"/>
    <col min="9224" max="9224" width="3.5703125" style="171" customWidth="1"/>
    <col min="9225" max="9225" width="3.85546875" style="171" customWidth="1"/>
    <col min="9226" max="9226" width="4.7109375" style="171" customWidth="1"/>
    <col min="9227" max="9227" width="7" style="171" customWidth="1"/>
    <col min="9228" max="9228" width="4.5703125" style="171" customWidth="1"/>
    <col min="9229" max="9229" width="9.85546875" style="171" customWidth="1"/>
    <col min="9230" max="9230" width="10.42578125" style="171" customWidth="1"/>
    <col min="9231" max="9231" width="10.28515625" style="171" customWidth="1"/>
    <col min="9232" max="9232" width="76.42578125" style="171" customWidth="1"/>
    <col min="9233" max="9472" width="9.140625" style="171"/>
    <col min="9473" max="9473" width="0.42578125" style="171" customWidth="1"/>
    <col min="9474" max="9474" width="0.5703125" style="171" customWidth="1"/>
    <col min="9475" max="9475" width="0" style="171" hidden="1" customWidth="1"/>
    <col min="9476" max="9476" width="62.5703125" style="171" customWidth="1"/>
    <col min="9477" max="9477" width="4.85546875" style="171" customWidth="1"/>
    <col min="9478" max="9478" width="4" style="171" customWidth="1"/>
    <col min="9479" max="9479" width="4.5703125" style="171" customWidth="1"/>
    <col min="9480" max="9480" width="3.5703125" style="171" customWidth="1"/>
    <col min="9481" max="9481" width="3.85546875" style="171" customWidth="1"/>
    <col min="9482" max="9482" width="4.7109375" style="171" customWidth="1"/>
    <col min="9483" max="9483" width="7" style="171" customWidth="1"/>
    <col min="9484" max="9484" width="4.5703125" style="171" customWidth="1"/>
    <col min="9485" max="9485" width="9.85546875" style="171" customWidth="1"/>
    <col min="9486" max="9486" width="10.42578125" style="171" customWidth="1"/>
    <col min="9487" max="9487" width="10.28515625" style="171" customWidth="1"/>
    <col min="9488" max="9488" width="76.42578125" style="171" customWidth="1"/>
    <col min="9489" max="9728" width="9.140625" style="171"/>
    <col min="9729" max="9729" width="0.42578125" style="171" customWidth="1"/>
    <col min="9730" max="9730" width="0.5703125" style="171" customWidth="1"/>
    <col min="9731" max="9731" width="0" style="171" hidden="1" customWidth="1"/>
    <col min="9732" max="9732" width="62.5703125" style="171" customWidth="1"/>
    <col min="9733" max="9733" width="4.85546875" style="171" customWidth="1"/>
    <col min="9734" max="9734" width="4" style="171" customWidth="1"/>
    <col min="9735" max="9735" width="4.5703125" style="171" customWidth="1"/>
    <col min="9736" max="9736" width="3.5703125" style="171" customWidth="1"/>
    <col min="9737" max="9737" width="3.85546875" style="171" customWidth="1"/>
    <col min="9738" max="9738" width="4.7109375" style="171" customWidth="1"/>
    <col min="9739" max="9739" width="7" style="171" customWidth="1"/>
    <col min="9740" max="9740" width="4.5703125" style="171" customWidth="1"/>
    <col min="9741" max="9741" width="9.85546875" style="171" customWidth="1"/>
    <col min="9742" max="9742" width="10.42578125" style="171" customWidth="1"/>
    <col min="9743" max="9743" width="10.28515625" style="171" customWidth="1"/>
    <col min="9744" max="9744" width="76.42578125" style="171" customWidth="1"/>
    <col min="9745" max="9984" width="9.140625" style="171"/>
    <col min="9985" max="9985" width="0.42578125" style="171" customWidth="1"/>
    <col min="9986" max="9986" width="0.5703125" style="171" customWidth="1"/>
    <col min="9987" max="9987" width="0" style="171" hidden="1" customWidth="1"/>
    <col min="9988" max="9988" width="62.5703125" style="171" customWidth="1"/>
    <col min="9989" max="9989" width="4.85546875" style="171" customWidth="1"/>
    <col min="9990" max="9990" width="4" style="171" customWidth="1"/>
    <col min="9991" max="9991" width="4.5703125" style="171" customWidth="1"/>
    <col min="9992" max="9992" width="3.5703125" style="171" customWidth="1"/>
    <col min="9993" max="9993" width="3.85546875" style="171" customWidth="1"/>
    <col min="9994" max="9994" width="4.7109375" style="171" customWidth="1"/>
    <col min="9995" max="9995" width="7" style="171" customWidth="1"/>
    <col min="9996" max="9996" width="4.5703125" style="171" customWidth="1"/>
    <col min="9997" max="9997" width="9.85546875" style="171" customWidth="1"/>
    <col min="9998" max="9998" width="10.42578125" style="171" customWidth="1"/>
    <col min="9999" max="9999" width="10.28515625" style="171" customWidth="1"/>
    <col min="10000" max="10000" width="76.42578125" style="171" customWidth="1"/>
    <col min="10001" max="10240" width="9.140625" style="171"/>
    <col min="10241" max="10241" width="0.42578125" style="171" customWidth="1"/>
    <col min="10242" max="10242" width="0.5703125" style="171" customWidth="1"/>
    <col min="10243" max="10243" width="0" style="171" hidden="1" customWidth="1"/>
    <col min="10244" max="10244" width="62.5703125" style="171" customWidth="1"/>
    <col min="10245" max="10245" width="4.85546875" style="171" customWidth="1"/>
    <col min="10246" max="10246" width="4" style="171" customWidth="1"/>
    <col min="10247" max="10247" width="4.5703125" style="171" customWidth="1"/>
    <col min="10248" max="10248" width="3.5703125" style="171" customWidth="1"/>
    <col min="10249" max="10249" width="3.85546875" style="171" customWidth="1"/>
    <col min="10250" max="10250" width="4.7109375" style="171" customWidth="1"/>
    <col min="10251" max="10251" width="7" style="171" customWidth="1"/>
    <col min="10252" max="10252" width="4.5703125" style="171" customWidth="1"/>
    <col min="10253" max="10253" width="9.85546875" style="171" customWidth="1"/>
    <col min="10254" max="10254" width="10.42578125" style="171" customWidth="1"/>
    <col min="10255" max="10255" width="10.28515625" style="171" customWidth="1"/>
    <col min="10256" max="10256" width="76.42578125" style="171" customWidth="1"/>
    <col min="10257" max="10496" width="9.140625" style="171"/>
    <col min="10497" max="10497" width="0.42578125" style="171" customWidth="1"/>
    <col min="10498" max="10498" width="0.5703125" style="171" customWidth="1"/>
    <col min="10499" max="10499" width="0" style="171" hidden="1" customWidth="1"/>
    <col min="10500" max="10500" width="62.5703125" style="171" customWidth="1"/>
    <col min="10501" max="10501" width="4.85546875" style="171" customWidth="1"/>
    <col min="10502" max="10502" width="4" style="171" customWidth="1"/>
    <col min="10503" max="10503" width="4.5703125" style="171" customWidth="1"/>
    <col min="10504" max="10504" width="3.5703125" style="171" customWidth="1"/>
    <col min="10505" max="10505" width="3.85546875" style="171" customWidth="1"/>
    <col min="10506" max="10506" width="4.7109375" style="171" customWidth="1"/>
    <col min="10507" max="10507" width="7" style="171" customWidth="1"/>
    <col min="10508" max="10508" width="4.5703125" style="171" customWidth="1"/>
    <col min="10509" max="10509" width="9.85546875" style="171" customWidth="1"/>
    <col min="10510" max="10510" width="10.42578125" style="171" customWidth="1"/>
    <col min="10511" max="10511" width="10.28515625" style="171" customWidth="1"/>
    <col min="10512" max="10512" width="76.42578125" style="171" customWidth="1"/>
    <col min="10513" max="10752" width="9.140625" style="171"/>
    <col min="10753" max="10753" width="0.42578125" style="171" customWidth="1"/>
    <col min="10754" max="10754" width="0.5703125" style="171" customWidth="1"/>
    <col min="10755" max="10755" width="0" style="171" hidden="1" customWidth="1"/>
    <col min="10756" max="10756" width="62.5703125" style="171" customWidth="1"/>
    <col min="10757" max="10757" width="4.85546875" style="171" customWidth="1"/>
    <col min="10758" max="10758" width="4" style="171" customWidth="1"/>
    <col min="10759" max="10759" width="4.5703125" style="171" customWidth="1"/>
    <col min="10760" max="10760" width="3.5703125" style="171" customWidth="1"/>
    <col min="10761" max="10761" width="3.85546875" style="171" customWidth="1"/>
    <col min="10762" max="10762" width="4.7109375" style="171" customWidth="1"/>
    <col min="10763" max="10763" width="7" style="171" customWidth="1"/>
    <col min="10764" max="10764" width="4.5703125" style="171" customWidth="1"/>
    <col min="10765" max="10765" width="9.85546875" style="171" customWidth="1"/>
    <col min="10766" max="10766" width="10.42578125" style="171" customWidth="1"/>
    <col min="10767" max="10767" width="10.28515625" style="171" customWidth="1"/>
    <col min="10768" max="10768" width="76.42578125" style="171" customWidth="1"/>
    <col min="10769" max="11008" width="9.140625" style="171"/>
    <col min="11009" max="11009" width="0.42578125" style="171" customWidth="1"/>
    <col min="11010" max="11010" width="0.5703125" style="171" customWidth="1"/>
    <col min="11011" max="11011" width="0" style="171" hidden="1" customWidth="1"/>
    <col min="11012" max="11012" width="62.5703125" style="171" customWidth="1"/>
    <col min="11013" max="11013" width="4.85546875" style="171" customWidth="1"/>
    <col min="11014" max="11014" width="4" style="171" customWidth="1"/>
    <col min="11015" max="11015" width="4.5703125" style="171" customWidth="1"/>
    <col min="11016" max="11016" width="3.5703125" style="171" customWidth="1"/>
    <col min="11017" max="11017" width="3.85546875" style="171" customWidth="1"/>
    <col min="11018" max="11018" width="4.7109375" style="171" customWidth="1"/>
    <col min="11019" max="11019" width="7" style="171" customWidth="1"/>
    <col min="11020" max="11020" width="4.5703125" style="171" customWidth="1"/>
    <col min="11021" max="11021" width="9.85546875" style="171" customWidth="1"/>
    <col min="11022" max="11022" width="10.42578125" style="171" customWidth="1"/>
    <col min="11023" max="11023" width="10.28515625" style="171" customWidth="1"/>
    <col min="11024" max="11024" width="76.42578125" style="171" customWidth="1"/>
    <col min="11025" max="11264" width="9.140625" style="171"/>
    <col min="11265" max="11265" width="0.42578125" style="171" customWidth="1"/>
    <col min="11266" max="11266" width="0.5703125" style="171" customWidth="1"/>
    <col min="11267" max="11267" width="0" style="171" hidden="1" customWidth="1"/>
    <col min="11268" max="11268" width="62.5703125" style="171" customWidth="1"/>
    <col min="11269" max="11269" width="4.85546875" style="171" customWidth="1"/>
    <col min="11270" max="11270" width="4" style="171" customWidth="1"/>
    <col min="11271" max="11271" width="4.5703125" style="171" customWidth="1"/>
    <col min="11272" max="11272" width="3.5703125" style="171" customWidth="1"/>
    <col min="11273" max="11273" width="3.85546875" style="171" customWidth="1"/>
    <col min="11274" max="11274" width="4.7109375" style="171" customWidth="1"/>
    <col min="11275" max="11275" width="7" style="171" customWidth="1"/>
    <col min="11276" max="11276" width="4.5703125" style="171" customWidth="1"/>
    <col min="11277" max="11277" width="9.85546875" style="171" customWidth="1"/>
    <col min="11278" max="11278" width="10.42578125" style="171" customWidth="1"/>
    <col min="11279" max="11279" width="10.28515625" style="171" customWidth="1"/>
    <col min="11280" max="11280" width="76.42578125" style="171" customWidth="1"/>
    <col min="11281" max="11520" width="9.140625" style="171"/>
    <col min="11521" max="11521" width="0.42578125" style="171" customWidth="1"/>
    <col min="11522" max="11522" width="0.5703125" style="171" customWidth="1"/>
    <col min="11523" max="11523" width="0" style="171" hidden="1" customWidth="1"/>
    <col min="11524" max="11524" width="62.5703125" style="171" customWidth="1"/>
    <col min="11525" max="11525" width="4.85546875" style="171" customWidth="1"/>
    <col min="11526" max="11526" width="4" style="171" customWidth="1"/>
    <col min="11527" max="11527" width="4.5703125" style="171" customWidth="1"/>
    <col min="11528" max="11528" width="3.5703125" style="171" customWidth="1"/>
    <col min="11529" max="11529" width="3.85546875" style="171" customWidth="1"/>
    <col min="11530" max="11530" width="4.7109375" style="171" customWidth="1"/>
    <col min="11531" max="11531" width="7" style="171" customWidth="1"/>
    <col min="11532" max="11532" width="4.5703125" style="171" customWidth="1"/>
    <col min="11533" max="11533" width="9.85546875" style="171" customWidth="1"/>
    <col min="11534" max="11534" width="10.42578125" style="171" customWidth="1"/>
    <col min="11535" max="11535" width="10.28515625" style="171" customWidth="1"/>
    <col min="11536" max="11536" width="76.42578125" style="171" customWidth="1"/>
    <col min="11537" max="11776" width="9.140625" style="171"/>
    <col min="11777" max="11777" width="0.42578125" style="171" customWidth="1"/>
    <col min="11778" max="11778" width="0.5703125" style="171" customWidth="1"/>
    <col min="11779" max="11779" width="0" style="171" hidden="1" customWidth="1"/>
    <col min="11780" max="11780" width="62.5703125" style="171" customWidth="1"/>
    <col min="11781" max="11781" width="4.85546875" style="171" customWidth="1"/>
    <col min="11782" max="11782" width="4" style="171" customWidth="1"/>
    <col min="11783" max="11783" width="4.5703125" style="171" customWidth="1"/>
    <col min="11784" max="11784" width="3.5703125" style="171" customWidth="1"/>
    <col min="11785" max="11785" width="3.85546875" style="171" customWidth="1"/>
    <col min="11786" max="11786" width="4.7109375" style="171" customWidth="1"/>
    <col min="11787" max="11787" width="7" style="171" customWidth="1"/>
    <col min="11788" max="11788" width="4.5703125" style="171" customWidth="1"/>
    <col min="11789" max="11789" width="9.85546875" style="171" customWidth="1"/>
    <col min="11790" max="11790" width="10.42578125" style="171" customWidth="1"/>
    <col min="11791" max="11791" width="10.28515625" style="171" customWidth="1"/>
    <col min="11792" max="11792" width="76.42578125" style="171" customWidth="1"/>
    <col min="11793" max="12032" width="9.140625" style="171"/>
    <col min="12033" max="12033" width="0.42578125" style="171" customWidth="1"/>
    <col min="12034" max="12034" width="0.5703125" style="171" customWidth="1"/>
    <col min="12035" max="12035" width="0" style="171" hidden="1" customWidth="1"/>
    <col min="12036" max="12036" width="62.5703125" style="171" customWidth="1"/>
    <col min="12037" max="12037" width="4.85546875" style="171" customWidth="1"/>
    <col min="12038" max="12038" width="4" style="171" customWidth="1"/>
    <col min="12039" max="12039" width="4.5703125" style="171" customWidth="1"/>
    <col min="12040" max="12040" width="3.5703125" style="171" customWidth="1"/>
    <col min="12041" max="12041" width="3.85546875" style="171" customWidth="1"/>
    <col min="12042" max="12042" width="4.7109375" style="171" customWidth="1"/>
    <col min="12043" max="12043" width="7" style="171" customWidth="1"/>
    <col min="12044" max="12044" width="4.5703125" style="171" customWidth="1"/>
    <col min="12045" max="12045" width="9.85546875" style="171" customWidth="1"/>
    <col min="12046" max="12046" width="10.42578125" style="171" customWidth="1"/>
    <col min="12047" max="12047" width="10.28515625" style="171" customWidth="1"/>
    <col min="12048" max="12048" width="76.42578125" style="171" customWidth="1"/>
    <col min="12049" max="12288" width="9.140625" style="171"/>
    <col min="12289" max="12289" width="0.42578125" style="171" customWidth="1"/>
    <col min="12290" max="12290" width="0.5703125" style="171" customWidth="1"/>
    <col min="12291" max="12291" width="0" style="171" hidden="1" customWidth="1"/>
    <col min="12292" max="12292" width="62.5703125" style="171" customWidth="1"/>
    <col min="12293" max="12293" width="4.85546875" style="171" customWidth="1"/>
    <col min="12294" max="12294" width="4" style="171" customWidth="1"/>
    <col min="12295" max="12295" width="4.5703125" style="171" customWidth="1"/>
    <col min="12296" max="12296" width="3.5703125" style="171" customWidth="1"/>
    <col min="12297" max="12297" width="3.85546875" style="171" customWidth="1"/>
    <col min="12298" max="12298" width="4.7109375" style="171" customWidth="1"/>
    <col min="12299" max="12299" width="7" style="171" customWidth="1"/>
    <col min="12300" max="12300" width="4.5703125" style="171" customWidth="1"/>
    <col min="12301" max="12301" width="9.85546875" style="171" customWidth="1"/>
    <col min="12302" max="12302" width="10.42578125" style="171" customWidth="1"/>
    <col min="12303" max="12303" width="10.28515625" style="171" customWidth="1"/>
    <col min="12304" max="12304" width="76.42578125" style="171" customWidth="1"/>
    <col min="12305" max="12544" width="9.140625" style="171"/>
    <col min="12545" max="12545" width="0.42578125" style="171" customWidth="1"/>
    <col min="12546" max="12546" width="0.5703125" style="171" customWidth="1"/>
    <col min="12547" max="12547" width="0" style="171" hidden="1" customWidth="1"/>
    <col min="12548" max="12548" width="62.5703125" style="171" customWidth="1"/>
    <col min="12549" max="12549" width="4.85546875" style="171" customWidth="1"/>
    <col min="12550" max="12550" width="4" style="171" customWidth="1"/>
    <col min="12551" max="12551" width="4.5703125" style="171" customWidth="1"/>
    <col min="12552" max="12552" width="3.5703125" style="171" customWidth="1"/>
    <col min="12553" max="12553" width="3.85546875" style="171" customWidth="1"/>
    <col min="12554" max="12554" width="4.7109375" style="171" customWidth="1"/>
    <col min="12555" max="12555" width="7" style="171" customWidth="1"/>
    <col min="12556" max="12556" width="4.5703125" style="171" customWidth="1"/>
    <col min="12557" max="12557" width="9.85546875" style="171" customWidth="1"/>
    <col min="12558" max="12558" width="10.42578125" style="171" customWidth="1"/>
    <col min="12559" max="12559" width="10.28515625" style="171" customWidth="1"/>
    <col min="12560" max="12560" width="76.42578125" style="171" customWidth="1"/>
    <col min="12561" max="12800" width="9.140625" style="171"/>
    <col min="12801" max="12801" width="0.42578125" style="171" customWidth="1"/>
    <col min="12802" max="12802" width="0.5703125" style="171" customWidth="1"/>
    <col min="12803" max="12803" width="0" style="171" hidden="1" customWidth="1"/>
    <col min="12804" max="12804" width="62.5703125" style="171" customWidth="1"/>
    <col min="12805" max="12805" width="4.85546875" style="171" customWidth="1"/>
    <col min="12806" max="12806" width="4" style="171" customWidth="1"/>
    <col min="12807" max="12807" width="4.5703125" style="171" customWidth="1"/>
    <col min="12808" max="12808" width="3.5703125" style="171" customWidth="1"/>
    <col min="12809" max="12809" width="3.85546875" style="171" customWidth="1"/>
    <col min="12810" max="12810" width="4.7109375" style="171" customWidth="1"/>
    <col min="12811" max="12811" width="7" style="171" customWidth="1"/>
    <col min="12812" max="12812" width="4.5703125" style="171" customWidth="1"/>
    <col min="12813" max="12813" width="9.85546875" style="171" customWidth="1"/>
    <col min="12814" max="12814" width="10.42578125" style="171" customWidth="1"/>
    <col min="12815" max="12815" width="10.28515625" style="171" customWidth="1"/>
    <col min="12816" max="12816" width="76.42578125" style="171" customWidth="1"/>
    <col min="12817" max="13056" width="9.140625" style="171"/>
    <col min="13057" max="13057" width="0.42578125" style="171" customWidth="1"/>
    <col min="13058" max="13058" width="0.5703125" style="171" customWidth="1"/>
    <col min="13059" max="13059" width="0" style="171" hidden="1" customWidth="1"/>
    <col min="13060" max="13060" width="62.5703125" style="171" customWidth="1"/>
    <col min="13061" max="13061" width="4.85546875" style="171" customWidth="1"/>
    <col min="13062" max="13062" width="4" style="171" customWidth="1"/>
    <col min="13063" max="13063" width="4.5703125" style="171" customWidth="1"/>
    <col min="13064" max="13064" width="3.5703125" style="171" customWidth="1"/>
    <col min="13065" max="13065" width="3.85546875" style="171" customWidth="1"/>
    <col min="13066" max="13066" width="4.7109375" style="171" customWidth="1"/>
    <col min="13067" max="13067" width="7" style="171" customWidth="1"/>
    <col min="13068" max="13068" width="4.5703125" style="171" customWidth="1"/>
    <col min="13069" max="13069" width="9.85546875" style="171" customWidth="1"/>
    <col min="13070" max="13070" width="10.42578125" style="171" customWidth="1"/>
    <col min="13071" max="13071" width="10.28515625" style="171" customWidth="1"/>
    <col min="13072" max="13072" width="76.42578125" style="171" customWidth="1"/>
    <col min="13073" max="13312" width="9.140625" style="171"/>
    <col min="13313" max="13313" width="0.42578125" style="171" customWidth="1"/>
    <col min="13314" max="13314" width="0.5703125" style="171" customWidth="1"/>
    <col min="13315" max="13315" width="0" style="171" hidden="1" customWidth="1"/>
    <col min="13316" max="13316" width="62.5703125" style="171" customWidth="1"/>
    <col min="13317" max="13317" width="4.85546875" style="171" customWidth="1"/>
    <col min="13318" max="13318" width="4" style="171" customWidth="1"/>
    <col min="13319" max="13319" width="4.5703125" style="171" customWidth="1"/>
    <col min="13320" max="13320" width="3.5703125" style="171" customWidth="1"/>
    <col min="13321" max="13321" width="3.85546875" style="171" customWidth="1"/>
    <col min="13322" max="13322" width="4.7109375" style="171" customWidth="1"/>
    <col min="13323" max="13323" width="7" style="171" customWidth="1"/>
    <col min="13324" max="13324" width="4.5703125" style="171" customWidth="1"/>
    <col min="13325" max="13325" width="9.85546875" style="171" customWidth="1"/>
    <col min="13326" max="13326" width="10.42578125" style="171" customWidth="1"/>
    <col min="13327" max="13327" width="10.28515625" style="171" customWidth="1"/>
    <col min="13328" max="13328" width="76.42578125" style="171" customWidth="1"/>
    <col min="13329" max="13568" width="9.140625" style="171"/>
    <col min="13569" max="13569" width="0.42578125" style="171" customWidth="1"/>
    <col min="13570" max="13570" width="0.5703125" style="171" customWidth="1"/>
    <col min="13571" max="13571" width="0" style="171" hidden="1" customWidth="1"/>
    <col min="13572" max="13572" width="62.5703125" style="171" customWidth="1"/>
    <col min="13573" max="13573" width="4.85546875" style="171" customWidth="1"/>
    <col min="13574" max="13574" width="4" style="171" customWidth="1"/>
    <col min="13575" max="13575" width="4.5703125" style="171" customWidth="1"/>
    <col min="13576" max="13576" width="3.5703125" style="171" customWidth="1"/>
    <col min="13577" max="13577" width="3.85546875" style="171" customWidth="1"/>
    <col min="13578" max="13578" width="4.7109375" style="171" customWidth="1"/>
    <col min="13579" max="13579" width="7" style="171" customWidth="1"/>
    <col min="13580" max="13580" width="4.5703125" style="171" customWidth="1"/>
    <col min="13581" max="13581" width="9.85546875" style="171" customWidth="1"/>
    <col min="13582" max="13582" width="10.42578125" style="171" customWidth="1"/>
    <col min="13583" max="13583" width="10.28515625" style="171" customWidth="1"/>
    <col min="13584" max="13584" width="76.42578125" style="171" customWidth="1"/>
    <col min="13585" max="13824" width="9.140625" style="171"/>
    <col min="13825" max="13825" width="0.42578125" style="171" customWidth="1"/>
    <col min="13826" max="13826" width="0.5703125" style="171" customWidth="1"/>
    <col min="13827" max="13827" width="0" style="171" hidden="1" customWidth="1"/>
    <col min="13828" max="13828" width="62.5703125" style="171" customWidth="1"/>
    <col min="13829" max="13829" width="4.85546875" style="171" customWidth="1"/>
    <col min="13830" max="13830" width="4" style="171" customWidth="1"/>
    <col min="13831" max="13831" width="4.5703125" style="171" customWidth="1"/>
    <col min="13832" max="13832" width="3.5703125" style="171" customWidth="1"/>
    <col min="13833" max="13833" width="3.85546875" style="171" customWidth="1"/>
    <col min="13834" max="13834" width="4.7109375" style="171" customWidth="1"/>
    <col min="13835" max="13835" width="7" style="171" customWidth="1"/>
    <col min="13836" max="13836" width="4.5703125" style="171" customWidth="1"/>
    <col min="13837" max="13837" width="9.85546875" style="171" customWidth="1"/>
    <col min="13838" max="13838" width="10.42578125" style="171" customWidth="1"/>
    <col min="13839" max="13839" width="10.28515625" style="171" customWidth="1"/>
    <col min="13840" max="13840" width="76.42578125" style="171" customWidth="1"/>
    <col min="13841" max="14080" width="9.140625" style="171"/>
    <col min="14081" max="14081" width="0.42578125" style="171" customWidth="1"/>
    <col min="14082" max="14082" width="0.5703125" style="171" customWidth="1"/>
    <col min="14083" max="14083" width="0" style="171" hidden="1" customWidth="1"/>
    <col min="14084" max="14084" width="62.5703125" style="171" customWidth="1"/>
    <col min="14085" max="14085" width="4.85546875" style="171" customWidth="1"/>
    <col min="14086" max="14086" width="4" style="171" customWidth="1"/>
    <col min="14087" max="14087" width="4.5703125" style="171" customWidth="1"/>
    <col min="14088" max="14088" width="3.5703125" style="171" customWidth="1"/>
    <col min="14089" max="14089" width="3.85546875" style="171" customWidth="1"/>
    <col min="14090" max="14090" width="4.7109375" style="171" customWidth="1"/>
    <col min="14091" max="14091" width="7" style="171" customWidth="1"/>
    <col min="14092" max="14092" width="4.5703125" style="171" customWidth="1"/>
    <col min="14093" max="14093" width="9.85546875" style="171" customWidth="1"/>
    <col min="14094" max="14094" width="10.42578125" style="171" customWidth="1"/>
    <col min="14095" max="14095" width="10.28515625" style="171" customWidth="1"/>
    <col min="14096" max="14096" width="76.42578125" style="171" customWidth="1"/>
    <col min="14097" max="14336" width="9.140625" style="171"/>
    <col min="14337" max="14337" width="0.42578125" style="171" customWidth="1"/>
    <col min="14338" max="14338" width="0.5703125" style="171" customWidth="1"/>
    <col min="14339" max="14339" width="0" style="171" hidden="1" customWidth="1"/>
    <col min="14340" max="14340" width="62.5703125" style="171" customWidth="1"/>
    <col min="14341" max="14341" width="4.85546875" style="171" customWidth="1"/>
    <col min="14342" max="14342" width="4" style="171" customWidth="1"/>
    <col min="14343" max="14343" width="4.5703125" style="171" customWidth="1"/>
    <col min="14344" max="14344" width="3.5703125" style="171" customWidth="1"/>
    <col min="14345" max="14345" width="3.85546875" style="171" customWidth="1"/>
    <col min="14346" max="14346" width="4.7109375" style="171" customWidth="1"/>
    <col min="14347" max="14347" width="7" style="171" customWidth="1"/>
    <col min="14348" max="14348" width="4.5703125" style="171" customWidth="1"/>
    <col min="14349" max="14349" width="9.85546875" style="171" customWidth="1"/>
    <col min="14350" max="14350" width="10.42578125" style="171" customWidth="1"/>
    <col min="14351" max="14351" width="10.28515625" style="171" customWidth="1"/>
    <col min="14352" max="14352" width="76.42578125" style="171" customWidth="1"/>
    <col min="14353" max="14592" width="9.140625" style="171"/>
    <col min="14593" max="14593" width="0.42578125" style="171" customWidth="1"/>
    <col min="14594" max="14594" width="0.5703125" style="171" customWidth="1"/>
    <col min="14595" max="14595" width="0" style="171" hidden="1" customWidth="1"/>
    <col min="14596" max="14596" width="62.5703125" style="171" customWidth="1"/>
    <col min="14597" max="14597" width="4.85546875" style="171" customWidth="1"/>
    <col min="14598" max="14598" width="4" style="171" customWidth="1"/>
    <col min="14599" max="14599" width="4.5703125" style="171" customWidth="1"/>
    <col min="14600" max="14600" width="3.5703125" style="171" customWidth="1"/>
    <col min="14601" max="14601" width="3.85546875" style="171" customWidth="1"/>
    <col min="14602" max="14602" width="4.7109375" style="171" customWidth="1"/>
    <col min="14603" max="14603" width="7" style="171" customWidth="1"/>
    <col min="14604" max="14604" width="4.5703125" style="171" customWidth="1"/>
    <col min="14605" max="14605" width="9.85546875" style="171" customWidth="1"/>
    <col min="14606" max="14606" width="10.42578125" style="171" customWidth="1"/>
    <col min="14607" max="14607" width="10.28515625" style="171" customWidth="1"/>
    <col min="14608" max="14608" width="76.42578125" style="171" customWidth="1"/>
    <col min="14609" max="14848" width="9.140625" style="171"/>
    <col min="14849" max="14849" width="0.42578125" style="171" customWidth="1"/>
    <col min="14850" max="14850" width="0.5703125" style="171" customWidth="1"/>
    <col min="14851" max="14851" width="0" style="171" hidden="1" customWidth="1"/>
    <col min="14852" max="14852" width="62.5703125" style="171" customWidth="1"/>
    <col min="14853" max="14853" width="4.85546875" style="171" customWidth="1"/>
    <col min="14854" max="14854" width="4" style="171" customWidth="1"/>
    <col min="14855" max="14855" width="4.5703125" style="171" customWidth="1"/>
    <col min="14856" max="14856" width="3.5703125" style="171" customWidth="1"/>
    <col min="14857" max="14857" width="3.85546875" style="171" customWidth="1"/>
    <col min="14858" max="14858" width="4.7109375" style="171" customWidth="1"/>
    <col min="14859" max="14859" width="7" style="171" customWidth="1"/>
    <col min="14860" max="14860" width="4.5703125" style="171" customWidth="1"/>
    <col min="14861" max="14861" width="9.85546875" style="171" customWidth="1"/>
    <col min="14862" max="14862" width="10.42578125" style="171" customWidth="1"/>
    <col min="14863" max="14863" width="10.28515625" style="171" customWidth="1"/>
    <col min="14864" max="14864" width="76.42578125" style="171" customWidth="1"/>
    <col min="14865" max="15104" width="9.140625" style="171"/>
    <col min="15105" max="15105" width="0.42578125" style="171" customWidth="1"/>
    <col min="15106" max="15106" width="0.5703125" style="171" customWidth="1"/>
    <col min="15107" max="15107" width="0" style="171" hidden="1" customWidth="1"/>
    <col min="15108" max="15108" width="62.5703125" style="171" customWidth="1"/>
    <col min="15109" max="15109" width="4.85546875" style="171" customWidth="1"/>
    <col min="15110" max="15110" width="4" style="171" customWidth="1"/>
    <col min="15111" max="15111" width="4.5703125" style="171" customWidth="1"/>
    <col min="15112" max="15112" width="3.5703125" style="171" customWidth="1"/>
    <col min="15113" max="15113" width="3.85546875" style="171" customWidth="1"/>
    <col min="15114" max="15114" width="4.7109375" style="171" customWidth="1"/>
    <col min="15115" max="15115" width="7" style="171" customWidth="1"/>
    <col min="15116" max="15116" width="4.5703125" style="171" customWidth="1"/>
    <col min="15117" max="15117" width="9.85546875" style="171" customWidth="1"/>
    <col min="15118" max="15118" width="10.42578125" style="171" customWidth="1"/>
    <col min="15119" max="15119" width="10.28515625" style="171" customWidth="1"/>
    <col min="15120" max="15120" width="76.42578125" style="171" customWidth="1"/>
    <col min="15121" max="15360" width="9.140625" style="171"/>
    <col min="15361" max="15361" width="0.42578125" style="171" customWidth="1"/>
    <col min="15362" max="15362" width="0.5703125" style="171" customWidth="1"/>
    <col min="15363" max="15363" width="0" style="171" hidden="1" customWidth="1"/>
    <col min="15364" max="15364" width="62.5703125" style="171" customWidth="1"/>
    <col min="15365" max="15365" width="4.85546875" style="171" customWidth="1"/>
    <col min="15366" max="15366" width="4" style="171" customWidth="1"/>
    <col min="15367" max="15367" width="4.5703125" style="171" customWidth="1"/>
    <col min="15368" max="15368" width="3.5703125" style="171" customWidth="1"/>
    <col min="15369" max="15369" width="3.85546875" style="171" customWidth="1"/>
    <col min="15370" max="15370" width="4.7109375" style="171" customWidth="1"/>
    <col min="15371" max="15371" width="7" style="171" customWidth="1"/>
    <col min="15372" max="15372" width="4.5703125" style="171" customWidth="1"/>
    <col min="15373" max="15373" width="9.85546875" style="171" customWidth="1"/>
    <col min="15374" max="15374" width="10.42578125" style="171" customWidth="1"/>
    <col min="15375" max="15375" width="10.28515625" style="171" customWidth="1"/>
    <col min="15376" max="15376" width="76.42578125" style="171" customWidth="1"/>
    <col min="15377" max="15616" width="9.140625" style="171"/>
    <col min="15617" max="15617" width="0.42578125" style="171" customWidth="1"/>
    <col min="15618" max="15618" width="0.5703125" style="171" customWidth="1"/>
    <col min="15619" max="15619" width="0" style="171" hidden="1" customWidth="1"/>
    <col min="15620" max="15620" width="62.5703125" style="171" customWidth="1"/>
    <col min="15621" max="15621" width="4.85546875" style="171" customWidth="1"/>
    <col min="15622" max="15622" width="4" style="171" customWidth="1"/>
    <col min="15623" max="15623" width="4.5703125" style="171" customWidth="1"/>
    <col min="15624" max="15624" width="3.5703125" style="171" customWidth="1"/>
    <col min="15625" max="15625" width="3.85546875" style="171" customWidth="1"/>
    <col min="15626" max="15626" width="4.7109375" style="171" customWidth="1"/>
    <col min="15627" max="15627" width="7" style="171" customWidth="1"/>
    <col min="15628" max="15628" width="4.5703125" style="171" customWidth="1"/>
    <col min="15629" max="15629" width="9.85546875" style="171" customWidth="1"/>
    <col min="15630" max="15630" width="10.42578125" style="171" customWidth="1"/>
    <col min="15631" max="15631" width="10.28515625" style="171" customWidth="1"/>
    <col min="15632" max="15632" width="76.42578125" style="171" customWidth="1"/>
    <col min="15633" max="15872" width="9.140625" style="171"/>
    <col min="15873" max="15873" width="0.42578125" style="171" customWidth="1"/>
    <col min="15874" max="15874" width="0.5703125" style="171" customWidth="1"/>
    <col min="15875" max="15875" width="0" style="171" hidden="1" customWidth="1"/>
    <col min="15876" max="15876" width="62.5703125" style="171" customWidth="1"/>
    <col min="15877" max="15877" width="4.85546875" style="171" customWidth="1"/>
    <col min="15878" max="15878" width="4" style="171" customWidth="1"/>
    <col min="15879" max="15879" width="4.5703125" style="171" customWidth="1"/>
    <col min="15880" max="15880" width="3.5703125" style="171" customWidth="1"/>
    <col min="15881" max="15881" width="3.85546875" style="171" customWidth="1"/>
    <col min="15882" max="15882" width="4.7109375" style="171" customWidth="1"/>
    <col min="15883" max="15883" width="7" style="171" customWidth="1"/>
    <col min="15884" max="15884" width="4.5703125" style="171" customWidth="1"/>
    <col min="15885" max="15885" width="9.85546875" style="171" customWidth="1"/>
    <col min="15886" max="15886" width="10.42578125" style="171" customWidth="1"/>
    <col min="15887" max="15887" width="10.28515625" style="171" customWidth="1"/>
    <col min="15888" max="15888" width="76.42578125" style="171" customWidth="1"/>
    <col min="15889" max="16128" width="9.140625" style="171"/>
    <col min="16129" max="16129" width="0.42578125" style="171" customWidth="1"/>
    <col min="16130" max="16130" width="0.5703125" style="171" customWidth="1"/>
    <col min="16131" max="16131" width="0" style="171" hidden="1" customWidth="1"/>
    <col min="16132" max="16132" width="62.5703125" style="171" customWidth="1"/>
    <col min="16133" max="16133" width="4.85546875" style="171" customWidth="1"/>
    <col min="16134" max="16134" width="4" style="171" customWidth="1"/>
    <col min="16135" max="16135" width="4.5703125" style="171" customWidth="1"/>
    <col min="16136" max="16136" width="3.5703125" style="171" customWidth="1"/>
    <col min="16137" max="16137" width="3.85546875" style="171" customWidth="1"/>
    <col min="16138" max="16138" width="4.7109375" style="171" customWidth="1"/>
    <col min="16139" max="16139" width="7" style="171" customWidth="1"/>
    <col min="16140" max="16140" width="4.5703125" style="171" customWidth="1"/>
    <col min="16141" max="16141" width="9.85546875" style="171" customWidth="1"/>
    <col min="16142" max="16142" width="10.42578125" style="171" customWidth="1"/>
    <col min="16143" max="16143" width="10.28515625" style="171" customWidth="1"/>
    <col min="16144" max="16144" width="76.42578125" style="171" customWidth="1"/>
    <col min="16145" max="16384" width="9.140625" style="171"/>
  </cols>
  <sheetData>
    <row r="1" spans="1:18" ht="39.75" hidden="1" customHeight="1" x14ac:dyDescent="0.2">
      <c r="D1" s="323"/>
      <c r="E1" s="323"/>
      <c r="F1" s="323"/>
      <c r="G1" s="323"/>
      <c r="H1" s="323"/>
      <c r="I1" s="323"/>
      <c r="J1" s="323"/>
      <c r="K1" s="323"/>
      <c r="L1" s="323"/>
      <c r="M1" s="323"/>
      <c r="N1" s="323"/>
    </row>
    <row r="2" spans="1:18" ht="16.5" customHeight="1" x14ac:dyDescent="0.25">
      <c r="D2" s="69"/>
      <c r="E2" s="69"/>
      <c r="F2" s="69"/>
      <c r="G2" s="75"/>
      <c r="H2" s="75"/>
      <c r="I2" s="75"/>
      <c r="J2" s="75"/>
      <c r="K2" s="75"/>
      <c r="L2" s="292" t="s">
        <v>699</v>
      </c>
      <c r="M2" s="292"/>
      <c r="N2" s="293"/>
      <c r="O2" s="293"/>
    </row>
    <row r="3" spans="1:18" ht="14.25" customHeight="1" x14ac:dyDescent="0.2">
      <c r="D3" s="290" t="s">
        <v>125</v>
      </c>
      <c r="E3" s="324"/>
      <c r="F3" s="324"/>
      <c r="G3" s="324"/>
      <c r="H3" s="324"/>
      <c r="I3" s="324"/>
      <c r="J3" s="324"/>
      <c r="K3" s="324"/>
      <c r="L3" s="324"/>
      <c r="M3" s="324"/>
      <c r="N3" s="324"/>
      <c r="O3" s="324"/>
    </row>
    <row r="4" spans="1:18" ht="14.25" customHeight="1" x14ac:dyDescent="0.2">
      <c r="D4" s="292" t="s">
        <v>686</v>
      </c>
      <c r="E4" s="292"/>
      <c r="F4" s="292"/>
      <c r="G4" s="292"/>
      <c r="H4" s="292"/>
      <c r="I4" s="292"/>
      <c r="J4" s="292"/>
      <c r="K4" s="292"/>
      <c r="L4" s="292"/>
      <c r="M4" s="292"/>
      <c r="N4" s="292"/>
      <c r="O4" s="292"/>
    </row>
    <row r="5" spans="1:18" ht="14.25" customHeight="1" x14ac:dyDescent="0.25">
      <c r="D5" s="71"/>
      <c r="E5" s="71"/>
      <c r="F5" s="71"/>
      <c r="G5" s="71"/>
      <c r="H5" s="71"/>
      <c r="I5" s="71"/>
      <c r="J5" s="71"/>
      <c r="K5" s="292" t="s">
        <v>682</v>
      </c>
      <c r="L5" s="325"/>
      <c r="M5" s="325"/>
      <c r="N5" s="325"/>
      <c r="O5" s="325"/>
    </row>
    <row r="6" spans="1:18" ht="15" customHeight="1" x14ac:dyDescent="0.25">
      <c r="D6" s="69"/>
      <c r="E6" s="310" t="s">
        <v>685</v>
      </c>
      <c r="F6" s="296"/>
      <c r="G6" s="296"/>
      <c r="H6" s="296"/>
      <c r="I6" s="296"/>
      <c r="J6" s="296"/>
      <c r="K6" s="296"/>
      <c r="L6" s="296"/>
      <c r="M6" s="296"/>
      <c r="N6" s="296"/>
      <c r="O6" s="293"/>
    </row>
    <row r="7" spans="1:18" ht="8.25" customHeight="1" x14ac:dyDescent="0.2">
      <c r="D7" s="69"/>
      <c r="E7" s="69"/>
      <c r="F7" s="69"/>
      <c r="G7" s="75"/>
      <c r="H7" s="75"/>
      <c r="I7" s="75"/>
      <c r="J7" s="75"/>
      <c r="K7" s="75"/>
      <c r="L7" s="75"/>
      <c r="M7" s="173"/>
      <c r="N7" s="174"/>
    </row>
    <row r="8" spans="1:18" ht="48" customHeight="1" x14ac:dyDescent="0.2">
      <c r="D8" s="311" t="s">
        <v>700</v>
      </c>
      <c r="E8" s="311"/>
      <c r="F8" s="311"/>
      <c r="G8" s="311"/>
      <c r="H8" s="311"/>
      <c r="I8" s="311"/>
      <c r="J8" s="311"/>
      <c r="K8" s="311"/>
      <c r="L8" s="311"/>
      <c r="M8" s="311"/>
      <c r="N8" s="311"/>
      <c r="O8" s="312"/>
    </row>
    <row r="9" spans="1:18" ht="8.25" customHeight="1" thickBot="1" x14ac:dyDescent="0.25">
      <c r="D9" s="175"/>
      <c r="E9" s="176"/>
      <c r="F9" s="176"/>
      <c r="G9" s="176"/>
      <c r="H9" s="176"/>
      <c r="I9" s="176"/>
      <c r="J9" s="176"/>
      <c r="K9" s="176"/>
      <c r="L9" s="176"/>
      <c r="M9" s="177"/>
      <c r="N9" s="271"/>
    </row>
    <row r="10" spans="1:18" ht="15.75" customHeight="1" x14ac:dyDescent="0.2">
      <c r="B10" s="178"/>
      <c r="C10" s="178"/>
      <c r="D10" s="298" t="s">
        <v>320</v>
      </c>
      <c r="E10" s="314" t="s">
        <v>423</v>
      </c>
      <c r="F10" s="304" t="s">
        <v>321</v>
      </c>
      <c r="G10" s="314" t="s">
        <v>424</v>
      </c>
      <c r="H10" s="317" t="s">
        <v>425</v>
      </c>
      <c r="I10" s="318"/>
      <c r="J10" s="318"/>
      <c r="K10" s="319"/>
      <c r="L10" s="314" t="s">
        <v>426</v>
      </c>
      <c r="M10" s="306" t="s">
        <v>130</v>
      </c>
      <c r="N10" s="306" t="s">
        <v>0</v>
      </c>
      <c r="O10" s="308" t="s">
        <v>131</v>
      </c>
    </row>
    <row r="11" spans="1:18" ht="17.25" customHeight="1" thickBot="1" x14ac:dyDescent="0.25">
      <c r="A11" s="179" t="s">
        <v>427</v>
      </c>
      <c r="B11" s="180"/>
      <c r="C11" s="180"/>
      <c r="D11" s="313"/>
      <c r="E11" s="315"/>
      <c r="F11" s="316"/>
      <c r="G11" s="315"/>
      <c r="H11" s="320"/>
      <c r="I11" s="321"/>
      <c r="J11" s="321"/>
      <c r="K11" s="322"/>
      <c r="L11" s="315"/>
      <c r="M11" s="307"/>
      <c r="N11" s="307"/>
      <c r="O11" s="309"/>
    </row>
    <row r="12" spans="1:18" ht="14.25" customHeight="1" thickBot="1" x14ac:dyDescent="0.25">
      <c r="A12" s="179"/>
      <c r="B12" s="180"/>
      <c r="C12" s="180"/>
      <c r="D12" s="266">
        <v>1</v>
      </c>
      <c r="E12" s="268">
        <v>2</v>
      </c>
      <c r="F12" s="268">
        <v>3</v>
      </c>
      <c r="G12" s="267">
        <v>4</v>
      </c>
      <c r="H12" s="85">
        <v>5</v>
      </c>
      <c r="I12" s="86">
        <v>6</v>
      </c>
      <c r="J12" s="86">
        <v>7</v>
      </c>
      <c r="K12" s="87">
        <v>8</v>
      </c>
      <c r="L12" s="268">
        <v>9</v>
      </c>
      <c r="M12" s="277">
        <v>10</v>
      </c>
      <c r="N12" s="277">
        <v>10</v>
      </c>
      <c r="O12" s="278">
        <v>12</v>
      </c>
    </row>
    <row r="13" spans="1:18" s="181" customFormat="1" ht="18.75" customHeight="1" x14ac:dyDescent="0.2">
      <c r="A13" s="181">
        <v>3</v>
      </c>
      <c r="B13" s="182"/>
      <c r="C13" s="182"/>
      <c r="D13" s="269" t="s">
        <v>323</v>
      </c>
      <c r="E13" s="183"/>
      <c r="F13" s="184"/>
      <c r="G13" s="270"/>
      <c r="H13" s="185" t="s">
        <v>123</v>
      </c>
      <c r="I13" s="186"/>
      <c r="J13" s="186"/>
      <c r="K13" s="187"/>
      <c r="L13" s="270" t="s">
        <v>123</v>
      </c>
      <c r="M13" s="188">
        <f>M14+M359+M434</f>
        <v>681996.31154000002</v>
      </c>
      <c r="N13" s="272">
        <f>N14+N359+N434</f>
        <v>659375.92599999998</v>
      </c>
      <c r="O13" s="275">
        <f>N13/M13*100</f>
        <v>96.683209988493715</v>
      </c>
      <c r="P13" s="172"/>
    </row>
    <row r="14" spans="1:18" s="181" customFormat="1" ht="31.5" customHeight="1" x14ac:dyDescent="0.25">
      <c r="A14" s="181">
        <v>4</v>
      </c>
      <c r="B14" s="182"/>
      <c r="C14" s="182"/>
      <c r="D14" s="95" t="s">
        <v>428</v>
      </c>
      <c r="E14" s="92" t="s">
        <v>429</v>
      </c>
      <c r="F14" s="189"/>
      <c r="G14" s="92"/>
      <c r="H14" s="190" t="s">
        <v>123</v>
      </c>
      <c r="I14" s="191"/>
      <c r="J14" s="191"/>
      <c r="K14" s="192"/>
      <c r="L14" s="91" t="s">
        <v>123</v>
      </c>
      <c r="M14" s="193">
        <f>M15+M204+M219+M259+M281+M299+M311+M352</f>
        <v>149304.45816000001</v>
      </c>
      <c r="N14" s="193">
        <f>N15+N204+N219+N259+N281+N299+N311+N352</f>
        <v>143679.03200000001</v>
      </c>
      <c r="O14" s="193">
        <f t="shared" ref="O14:O47" si="0">N14/M14*100</f>
        <v>96.23224501844976</v>
      </c>
      <c r="P14" s="172"/>
    </row>
    <row r="15" spans="1:18" s="181" customFormat="1" ht="15.75" customHeight="1" x14ac:dyDescent="0.25">
      <c r="A15" s="181">
        <v>5</v>
      </c>
      <c r="B15" s="182"/>
      <c r="C15" s="182"/>
      <c r="D15" s="95" t="s">
        <v>324</v>
      </c>
      <c r="E15" s="92" t="s">
        <v>429</v>
      </c>
      <c r="F15" s="189" t="s">
        <v>325</v>
      </c>
      <c r="G15" s="92"/>
      <c r="H15" s="190" t="s">
        <v>123</v>
      </c>
      <c r="I15" s="191"/>
      <c r="J15" s="191"/>
      <c r="K15" s="192"/>
      <c r="L15" s="91" t="s">
        <v>123</v>
      </c>
      <c r="M15" s="193">
        <f>M16+M22+M109+M121+M127+M115</f>
        <v>39879.22600000001</v>
      </c>
      <c r="N15" s="193">
        <f>N16+N22+N109+N121+N127+N115</f>
        <v>38037.166999999994</v>
      </c>
      <c r="O15" s="193">
        <f t="shared" si="0"/>
        <v>95.380905838042054</v>
      </c>
      <c r="P15" s="194"/>
      <c r="Q15" s="195"/>
      <c r="R15" s="195"/>
    </row>
    <row r="16" spans="1:18" s="181" customFormat="1" ht="30" customHeight="1" x14ac:dyDescent="0.25">
      <c r="B16" s="182"/>
      <c r="C16" s="182"/>
      <c r="D16" s="95" t="s">
        <v>326</v>
      </c>
      <c r="E16" s="92">
        <v>900</v>
      </c>
      <c r="F16" s="189" t="s">
        <v>325</v>
      </c>
      <c r="G16" s="92" t="s">
        <v>327</v>
      </c>
      <c r="H16" s="190"/>
      <c r="I16" s="191"/>
      <c r="J16" s="191"/>
      <c r="K16" s="192"/>
      <c r="L16" s="91"/>
      <c r="M16" s="193">
        <f t="shared" ref="M16:N18" si="1">M17</f>
        <v>1939.502</v>
      </c>
      <c r="N16" s="193">
        <f t="shared" si="1"/>
        <v>1918.473</v>
      </c>
      <c r="O16" s="273">
        <f t="shared" si="0"/>
        <v>98.915752600409803</v>
      </c>
      <c r="P16" s="194"/>
      <c r="Q16" s="195"/>
      <c r="R16" s="195"/>
    </row>
    <row r="17" spans="1:18" s="181" customFormat="1" ht="30" customHeight="1" x14ac:dyDescent="0.25">
      <c r="B17" s="182"/>
      <c r="C17" s="182"/>
      <c r="D17" s="95" t="s">
        <v>430</v>
      </c>
      <c r="E17" s="92">
        <v>900</v>
      </c>
      <c r="F17" s="189" t="s">
        <v>325</v>
      </c>
      <c r="G17" s="92" t="s">
        <v>327</v>
      </c>
      <c r="H17" s="190">
        <v>65</v>
      </c>
      <c r="I17" s="191" t="s">
        <v>431</v>
      </c>
      <c r="J17" s="191"/>
      <c r="K17" s="192"/>
      <c r="L17" s="91"/>
      <c r="M17" s="193">
        <f t="shared" si="1"/>
        <v>1939.502</v>
      </c>
      <c r="N17" s="193">
        <f t="shared" si="1"/>
        <v>1918.473</v>
      </c>
      <c r="O17" s="274">
        <f t="shared" si="0"/>
        <v>98.915752600409803</v>
      </c>
      <c r="P17" s="194"/>
      <c r="Q17" s="195"/>
      <c r="R17" s="195"/>
    </row>
    <row r="18" spans="1:18" s="181" customFormat="1" ht="30.75" customHeight="1" x14ac:dyDescent="0.25">
      <c r="B18" s="182"/>
      <c r="C18" s="182"/>
      <c r="D18" s="95" t="s">
        <v>688</v>
      </c>
      <c r="E18" s="92">
        <v>900</v>
      </c>
      <c r="F18" s="189" t="s">
        <v>325</v>
      </c>
      <c r="G18" s="92" t="s">
        <v>327</v>
      </c>
      <c r="H18" s="190">
        <v>65</v>
      </c>
      <c r="I18" s="191" t="s">
        <v>380</v>
      </c>
      <c r="J18" s="191" t="s">
        <v>432</v>
      </c>
      <c r="K18" s="192"/>
      <c r="L18" s="91"/>
      <c r="M18" s="193">
        <f>M19</f>
        <v>1939.502</v>
      </c>
      <c r="N18" s="193">
        <f t="shared" si="1"/>
        <v>1918.473</v>
      </c>
      <c r="O18" s="193">
        <f t="shared" si="0"/>
        <v>98.915752600409803</v>
      </c>
      <c r="P18" s="172"/>
      <c r="Q18" s="195"/>
      <c r="R18" s="195"/>
    </row>
    <row r="19" spans="1:18" s="181" customFormat="1" ht="30" customHeight="1" x14ac:dyDescent="0.25">
      <c r="B19" s="182"/>
      <c r="C19" s="182"/>
      <c r="D19" s="95" t="s">
        <v>433</v>
      </c>
      <c r="E19" s="92">
        <v>900</v>
      </c>
      <c r="F19" s="189" t="s">
        <v>325</v>
      </c>
      <c r="G19" s="92" t="s">
        <v>327</v>
      </c>
      <c r="H19" s="190">
        <v>65</v>
      </c>
      <c r="I19" s="191" t="s">
        <v>380</v>
      </c>
      <c r="J19" s="191" t="s">
        <v>432</v>
      </c>
      <c r="K19" s="192">
        <v>41150</v>
      </c>
      <c r="L19" s="91"/>
      <c r="M19" s="193">
        <f>M21</f>
        <v>1939.502</v>
      </c>
      <c r="N19" s="193">
        <f>N21</f>
        <v>1918.473</v>
      </c>
      <c r="O19" s="193">
        <f t="shared" si="0"/>
        <v>98.915752600409803</v>
      </c>
      <c r="P19" s="194"/>
      <c r="Q19" s="195"/>
      <c r="R19" s="195"/>
    </row>
    <row r="20" spans="1:18" s="181" customFormat="1" ht="61.5" customHeight="1" x14ac:dyDescent="0.25">
      <c r="B20" s="182"/>
      <c r="C20" s="182"/>
      <c r="D20" s="95" t="s">
        <v>57</v>
      </c>
      <c r="E20" s="92">
        <v>900</v>
      </c>
      <c r="F20" s="189" t="s">
        <v>325</v>
      </c>
      <c r="G20" s="92" t="s">
        <v>327</v>
      </c>
      <c r="H20" s="190">
        <v>65</v>
      </c>
      <c r="I20" s="191" t="s">
        <v>380</v>
      </c>
      <c r="J20" s="191" t="s">
        <v>432</v>
      </c>
      <c r="K20" s="192" t="s">
        <v>434</v>
      </c>
      <c r="L20" s="91">
        <v>100</v>
      </c>
      <c r="M20" s="193">
        <f>M21</f>
        <v>1939.502</v>
      </c>
      <c r="N20" s="193">
        <f>N21</f>
        <v>1918.473</v>
      </c>
      <c r="O20" s="193">
        <f t="shared" si="0"/>
        <v>98.915752600409803</v>
      </c>
      <c r="P20" s="194"/>
      <c r="Q20" s="195"/>
      <c r="R20" s="195"/>
    </row>
    <row r="21" spans="1:18" s="181" customFormat="1" ht="30.75" customHeight="1" x14ac:dyDescent="0.25">
      <c r="B21" s="182"/>
      <c r="C21" s="182"/>
      <c r="D21" s="95" t="s">
        <v>58</v>
      </c>
      <c r="E21" s="92">
        <v>900</v>
      </c>
      <c r="F21" s="189" t="s">
        <v>325</v>
      </c>
      <c r="G21" s="92" t="s">
        <v>327</v>
      </c>
      <c r="H21" s="190">
        <v>65</v>
      </c>
      <c r="I21" s="191" t="s">
        <v>380</v>
      </c>
      <c r="J21" s="191" t="s">
        <v>432</v>
      </c>
      <c r="K21" s="192" t="s">
        <v>434</v>
      </c>
      <c r="L21" s="91" t="s">
        <v>435</v>
      </c>
      <c r="M21" s="193">
        <v>1939.502</v>
      </c>
      <c r="N21" s="193">
        <v>1918.473</v>
      </c>
      <c r="O21" s="276">
        <f t="shared" si="0"/>
        <v>98.915752600409803</v>
      </c>
      <c r="P21" s="194"/>
      <c r="Q21" s="195"/>
      <c r="R21" s="195"/>
    </row>
    <row r="22" spans="1:18" ht="45" customHeight="1" x14ac:dyDescent="0.25">
      <c r="A22" s="171">
        <v>6</v>
      </c>
      <c r="B22" s="178"/>
      <c r="C22" s="178"/>
      <c r="D22" s="95" t="s">
        <v>328</v>
      </c>
      <c r="E22" s="92" t="s">
        <v>429</v>
      </c>
      <c r="F22" s="189" t="s">
        <v>325</v>
      </c>
      <c r="G22" s="92" t="s">
        <v>329</v>
      </c>
      <c r="H22" s="190" t="s">
        <v>123</v>
      </c>
      <c r="I22" s="191"/>
      <c r="J22" s="191"/>
      <c r="K22" s="192"/>
      <c r="L22" s="91" t="s">
        <v>123</v>
      </c>
      <c r="M22" s="193">
        <f>M23+M28+M40+M48+M72+M86+M101</f>
        <v>21308.525000000005</v>
      </c>
      <c r="N22" s="193">
        <f>N23+N28+N40+N48+N72+N86+N101</f>
        <v>20614.504000000001</v>
      </c>
      <c r="O22" s="193">
        <f t="shared" si="0"/>
        <v>96.74298901495996</v>
      </c>
      <c r="P22" s="194"/>
      <c r="Q22" s="203"/>
    </row>
    <row r="23" spans="1:18" ht="30.75" customHeight="1" x14ac:dyDescent="0.25">
      <c r="B23" s="178"/>
      <c r="C23" s="178"/>
      <c r="D23" s="95" t="s">
        <v>439</v>
      </c>
      <c r="E23" s="92" t="s">
        <v>429</v>
      </c>
      <c r="F23" s="189" t="s">
        <v>325</v>
      </c>
      <c r="G23" s="92" t="s">
        <v>329</v>
      </c>
      <c r="H23" s="190" t="s">
        <v>327</v>
      </c>
      <c r="I23" s="191" t="s">
        <v>431</v>
      </c>
      <c r="J23" s="191"/>
      <c r="K23" s="192"/>
      <c r="L23" s="91"/>
      <c r="M23" s="193">
        <f t="shared" ref="M23:N24" si="2">M24</f>
        <v>299.3</v>
      </c>
      <c r="N23" s="193">
        <f t="shared" si="2"/>
        <v>299.3</v>
      </c>
      <c r="O23" s="193">
        <f t="shared" si="0"/>
        <v>100</v>
      </c>
    </row>
    <row r="24" spans="1:18" ht="46.5" customHeight="1" x14ac:dyDescent="0.25">
      <c r="B24" s="178"/>
      <c r="C24" s="178"/>
      <c r="D24" s="205" t="s">
        <v>440</v>
      </c>
      <c r="E24" s="92" t="s">
        <v>429</v>
      </c>
      <c r="F24" s="189" t="s">
        <v>325</v>
      </c>
      <c r="G24" s="92" t="s">
        <v>329</v>
      </c>
      <c r="H24" s="190" t="s">
        <v>327</v>
      </c>
      <c r="I24" s="191" t="s">
        <v>431</v>
      </c>
      <c r="J24" s="191" t="s">
        <v>357</v>
      </c>
      <c r="K24" s="192"/>
      <c r="L24" s="91"/>
      <c r="M24" s="193">
        <f>M25</f>
        <v>299.3</v>
      </c>
      <c r="N24" s="193">
        <f t="shared" si="2"/>
        <v>299.3</v>
      </c>
      <c r="O24" s="274">
        <f t="shared" si="0"/>
        <v>100</v>
      </c>
    </row>
    <row r="25" spans="1:18" ht="60" customHeight="1" x14ac:dyDescent="0.25">
      <c r="B25" s="178"/>
      <c r="C25" s="178"/>
      <c r="D25" s="95" t="s">
        <v>441</v>
      </c>
      <c r="E25" s="92" t="s">
        <v>429</v>
      </c>
      <c r="F25" s="189" t="s">
        <v>325</v>
      </c>
      <c r="G25" s="92" t="s">
        <v>329</v>
      </c>
      <c r="H25" s="190" t="s">
        <v>327</v>
      </c>
      <c r="I25" s="191" t="s">
        <v>431</v>
      </c>
      <c r="J25" s="191" t="s">
        <v>357</v>
      </c>
      <c r="K25" s="192" t="s">
        <v>442</v>
      </c>
      <c r="L25" s="91"/>
      <c r="M25" s="193">
        <f>M26</f>
        <v>299.3</v>
      </c>
      <c r="N25" s="193">
        <f>N26</f>
        <v>299.3</v>
      </c>
      <c r="O25" s="193">
        <f t="shared" si="0"/>
        <v>100</v>
      </c>
    </row>
    <row r="26" spans="1:18" ht="60" customHeight="1" x14ac:dyDescent="0.25">
      <c r="B26" s="178"/>
      <c r="C26" s="178"/>
      <c r="D26" s="95" t="s">
        <v>57</v>
      </c>
      <c r="E26" s="92" t="s">
        <v>429</v>
      </c>
      <c r="F26" s="189" t="s">
        <v>325</v>
      </c>
      <c r="G26" s="92" t="s">
        <v>329</v>
      </c>
      <c r="H26" s="190" t="s">
        <v>327</v>
      </c>
      <c r="I26" s="191" t="s">
        <v>431</v>
      </c>
      <c r="J26" s="191" t="s">
        <v>357</v>
      </c>
      <c r="K26" s="192" t="s">
        <v>442</v>
      </c>
      <c r="L26" s="91">
        <v>100</v>
      </c>
      <c r="M26" s="193">
        <f>M27</f>
        <v>299.3</v>
      </c>
      <c r="N26" s="193">
        <f>N27</f>
        <v>299.3</v>
      </c>
      <c r="O26" s="193">
        <f t="shared" si="0"/>
        <v>100</v>
      </c>
    </row>
    <row r="27" spans="1:18" ht="31.5" customHeight="1" x14ac:dyDescent="0.25">
      <c r="B27" s="178"/>
      <c r="C27" s="178"/>
      <c r="D27" s="95" t="s">
        <v>58</v>
      </c>
      <c r="E27" s="92" t="s">
        <v>429</v>
      </c>
      <c r="F27" s="189" t="s">
        <v>325</v>
      </c>
      <c r="G27" s="92" t="s">
        <v>329</v>
      </c>
      <c r="H27" s="190" t="s">
        <v>327</v>
      </c>
      <c r="I27" s="191" t="s">
        <v>431</v>
      </c>
      <c r="J27" s="191" t="s">
        <v>357</v>
      </c>
      <c r="K27" s="192" t="s">
        <v>442</v>
      </c>
      <c r="L27" s="91" t="s">
        <v>435</v>
      </c>
      <c r="M27" s="193">
        <v>299.3</v>
      </c>
      <c r="N27" s="193">
        <v>299.3</v>
      </c>
      <c r="O27" s="274">
        <f t="shared" si="0"/>
        <v>100</v>
      </c>
    </row>
    <row r="28" spans="1:18" ht="45" customHeight="1" x14ac:dyDescent="0.25">
      <c r="B28" s="178"/>
      <c r="C28" s="178"/>
      <c r="D28" s="95" t="s">
        <v>444</v>
      </c>
      <c r="E28" s="92" t="s">
        <v>429</v>
      </c>
      <c r="F28" s="189" t="s">
        <v>325</v>
      </c>
      <c r="G28" s="92" t="s">
        <v>329</v>
      </c>
      <c r="H28" s="190" t="s">
        <v>329</v>
      </c>
      <c r="I28" s="191" t="s">
        <v>431</v>
      </c>
      <c r="J28" s="191"/>
      <c r="K28" s="192"/>
      <c r="L28" s="91"/>
      <c r="M28" s="193">
        <f>M29</f>
        <v>398.77800000000002</v>
      </c>
      <c r="N28" s="193">
        <f>N29</f>
        <v>398.77800000000002</v>
      </c>
      <c r="O28" s="276">
        <f t="shared" si="0"/>
        <v>100</v>
      </c>
    </row>
    <row r="29" spans="1:18" ht="45.75" customHeight="1" x14ac:dyDescent="0.25">
      <c r="B29" s="178"/>
      <c r="C29" s="178"/>
      <c r="D29" s="204" t="s">
        <v>445</v>
      </c>
      <c r="E29" s="92" t="s">
        <v>429</v>
      </c>
      <c r="F29" s="189" t="s">
        <v>325</v>
      </c>
      <c r="G29" s="92" t="s">
        <v>329</v>
      </c>
      <c r="H29" s="190" t="s">
        <v>329</v>
      </c>
      <c r="I29" s="191" t="s">
        <v>380</v>
      </c>
      <c r="J29" s="191"/>
      <c r="K29" s="192"/>
      <c r="L29" s="91"/>
      <c r="M29" s="193">
        <f>M30+M36</f>
        <v>398.77800000000002</v>
      </c>
      <c r="N29" s="193">
        <f>N30+N36</f>
        <v>398.77800000000002</v>
      </c>
      <c r="O29" s="276">
        <f t="shared" si="0"/>
        <v>100</v>
      </c>
      <c r="P29" s="206"/>
    </row>
    <row r="30" spans="1:18" ht="47.25" customHeight="1" x14ac:dyDescent="0.25">
      <c r="B30" s="178"/>
      <c r="C30" s="178"/>
      <c r="D30" s="207" t="s">
        <v>446</v>
      </c>
      <c r="E30" s="92" t="s">
        <v>429</v>
      </c>
      <c r="F30" s="189" t="s">
        <v>325</v>
      </c>
      <c r="G30" s="92" t="s">
        <v>329</v>
      </c>
      <c r="H30" s="190" t="s">
        <v>329</v>
      </c>
      <c r="I30" s="191" t="s">
        <v>380</v>
      </c>
      <c r="J30" s="191" t="s">
        <v>344</v>
      </c>
      <c r="K30" s="192"/>
      <c r="L30" s="91"/>
      <c r="M30" s="193">
        <f>M31</f>
        <v>32.177999999999997</v>
      </c>
      <c r="N30" s="193">
        <f>N31</f>
        <v>32.177999999999997</v>
      </c>
      <c r="O30" s="193">
        <f t="shared" si="0"/>
        <v>100</v>
      </c>
    </row>
    <row r="31" spans="1:18" ht="75.75" customHeight="1" x14ac:dyDescent="0.25">
      <c r="B31" s="178"/>
      <c r="C31" s="178"/>
      <c r="D31" s="95" t="s">
        <v>447</v>
      </c>
      <c r="E31" s="92" t="s">
        <v>429</v>
      </c>
      <c r="F31" s="189" t="s">
        <v>325</v>
      </c>
      <c r="G31" s="92" t="s">
        <v>329</v>
      </c>
      <c r="H31" s="190" t="s">
        <v>329</v>
      </c>
      <c r="I31" s="191" t="s">
        <v>380</v>
      </c>
      <c r="J31" s="191" t="s">
        <v>344</v>
      </c>
      <c r="K31" s="192" t="s">
        <v>448</v>
      </c>
      <c r="L31" s="91"/>
      <c r="M31" s="193">
        <f>M32+M34</f>
        <v>32.177999999999997</v>
      </c>
      <c r="N31" s="193">
        <f>N32+N34</f>
        <v>32.177999999999997</v>
      </c>
      <c r="O31" s="273">
        <f t="shared" si="0"/>
        <v>100</v>
      </c>
    </row>
    <row r="32" spans="1:18" ht="60.75" customHeight="1" x14ac:dyDescent="0.25">
      <c r="B32" s="178"/>
      <c r="C32" s="178"/>
      <c r="D32" s="95" t="s">
        <v>57</v>
      </c>
      <c r="E32" s="92" t="s">
        <v>429</v>
      </c>
      <c r="F32" s="189" t="s">
        <v>325</v>
      </c>
      <c r="G32" s="92" t="s">
        <v>329</v>
      </c>
      <c r="H32" s="190" t="s">
        <v>329</v>
      </c>
      <c r="I32" s="191" t="s">
        <v>380</v>
      </c>
      <c r="J32" s="191" t="s">
        <v>344</v>
      </c>
      <c r="K32" s="192" t="s">
        <v>448</v>
      </c>
      <c r="L32" s="91">
        <v>100</v>
      </c>
      <c r="M32" s="193">
        <f>M33</f>
        <v>31.05</v>
      </c>
      <c r="N32" s="193">
        <f>N33</f>
        <v>31.05</v>
      </c>
      <c r="O32" s="274">
        <f t="shared" si="0"/>
        <v>100</v>
      </c>
    </row>
    <row r="33" spans="2:15" ht="32.25" customHeight="1" x14ac:dyDescent="0.25">
      <c r="B33" s="178"/>
      <c r="C33" s="178"/>
      <c r="D33" s="95" t="s">
        <v>58</v>
      </c>
      <c r="E33" s="92" t="s">
        <v>429</v>
      </c>
      <c r="F33" s="189" t="s">
        <v>325</v>
      </c>
      <c r="G33" s="92" t="s">
        <v>329</v>
      </c>
      <c r="H33" s="190" t="s">
        <v>329</v>
      </c>
      <c r="I33" s="191" t="s">
        <v>380</v>
      </c>
      <c r="J33" s="191" t="s">
        <v>344</v>
      </c>
      <c r="K33" s="192" t="s">
        <v>448</v>
      </c>
      <c r="L33" s="91" t="s">
        <v>435</v>
      </c>
      <c r="M33" s="193">
        <v>31.05</v>
      </c>
      <c r="N33" s="193">
        <v>31.05</v>
      </c>
      <c r="O33" s="276">
        <f t="shared" si="0"/>
        <v>100</v>
      </c>
    </row>
    <row r="34" spans="2:15" ht="30.75" customHeight="1" x14ac:dyDescent="0.25">
      <c r="B34" s="178"/>
      <c r="C34" s="178"/>
      <c r="D34" s="95" t="s">
        <v>59</v>
      </c>
      <c r="E34" s="92" t="s">
        <v>429</v>
      </c>
      <c r="F34" s="189" t="s">
        <v>325</v>
      </c>
      <c r="G34" s="92" t="s">
        <v>329</v>
      </c>
      <c r="H34" s="190" t="s">
        <v>329</v>
      </c>
      <c r="I34" s="191" t="s">
        <v>380</v>
      </c>
      <c r="J34" s="191" t="s">
        <v>344</v>
      </c>
      <c r="K34" s="192" t="s">
        <v>448</v>
      </c>
      <c r="L34" s="91">
        <v>200</v>
      </c>
      <c r="M34" s="193">
        <f>M35</f>
        <v>1.1279999999999999</v>
      </c>
      <c r="N34" s="193">
        <f>N35</f>
        <v>1.1279999999999999</v>
      </c>
      <c r="O34" s="193">
        <f t="shared" si="0"/>
        <v>100</v>
      </c>
    </row>
    <row r="35" spans="2:15" ht="32.25" customHeight="1" x14ac:dyDescent="0.25">
      <c r="B35" s="178"/>
      <c r="C35" s="178"/>
      <c r="D35" s="95" t="s">
        <v>60</v>
      </c>
      <c r="E35" s="92" t="s">
        <v>429</v>
      </c>
      <c r="F35" s="189" t="s">
        <v>325</v>
      </c>
      <c r="G35" s="92" t="s">
        <v>329</v>
      </c>
      <c r="H35" s="190" t="s">
        <v>329</v>
      </c>
      <c r="I35" s="191" t="s">
        <v>380</v>
      </c>
      <c r="J35" s="191" t="s">
        <v>344</v>
      </c>
      <c r="K35" s="192" t="s">
        <v>448</v>
      </c>
      <c r="L35" s="91">
        <v>240</v>
      </c>
      <c r="M35" s="193">
        <v>1.1279999999999999</v>
      </c>
      <c r="N35" s="193">
        <v>1.1279999999999999</v>
      </c>
      <c r="O35" s="193">
        <f t="shared" si="0"/>
        <v>100</v>
      </c>
    </row>
    <row r="36" spans="2:15" ht="75.75" customHeight="1" x14ac:dyDescent="0.25">
      <c r="B36" s="178"/>
      <c r="C36" s="178"/>
      <c r="D36" s="207" t="s">
        <v>449</v>
      </c>
      <c r="E36" s="92" t="s">
        <v>429</v>
      </c>
      <c r="F36" s="189" t="s">
        <v>325</v>
      </c>
      <c r="G36" s="92" t="s">
        <v>329</v>
      </c>
      <c r="H36" s="190" t="s">
        <v>329</v>
      </c>
      <c r="I36" s="191" t="s">
        <v>380</v>
      </c>
      <c r="J36" s="191" t="s">
        <v>345</v>
      </c>
      <c r="K36" s="192"/>
      <c r="L36" s="91"/>
      <c r="M36" s="193">
        <f t="shared" ref="M36:N38" si="3">M37</f>
        <v>366.6</v>
      </c>
      <c r="N36" s="193">
        <f t="shared" si="3"/>
        <v>366.6</v>
      </c>
      <c r="O36" s="193">
        <f t="shared" si="0"/>
        <v>100</v>
      </c>
    </row>
    <row r="37" spans="2:15" ht="78" customHeight="1" x14ac:dyDescent="0.25">
      <c r="B37" s="178"/>
      <c r="C37" s="178"/>
      <c r="D37" s="95" t="s">
        <v>450</v>
      </c>
      <c r="E37" s="92" t="s">
        <v>429</v>
      </c>
      <c r="F37" s="189" t="s">
        <v>325</v>
      </c>
      <c r="G37" s="92" t="s">
        <v>329</v>
      </c>
      <c r="H37" s="190" t="s">
        <v>329</v>
      </c>
      <c r="I37" s="191" t="s">
        <v>380</v>
      </c>
      <c r="J37" s="191" t="s">
        <v>345</v>
      </c>
      <c r="K37" s="192" t="s">
        <v>451</v>
      </c>
      <c r="L37" s="91"/>
      <c r="M37" s="193">
        <f t="shared" si="3"/>
        <v>366.6</v>
      </c>
      <c r="N37" s="193">
        <f t="shared" si="3"/>
        <v>366.6</v>
      </c>
      <c r="O37" s="273">
        <f t="shared" si="0"/>
        <v>100</v>
      </c>
    </row>
    <row r="38" spans="2:15" ht="60.75" customHeight="1" x14ac:dyDescent="0.25">
      <c r="B38" s="178"/>
      <c r="C38" s="178"/>
      <c r="D38" s="95" t="s">
        <v>57</v>
      </c>
      <c r="E38" s="92" t="s">
        <v>429</v>
      </c>
      <c r="F38" s="189" t="s">
        <v>325</v>
      </c>
      <c r="G38" s="92" t="s">
        <v>329</v>
      </c>
      <c r="H38" s="190" t="s">
        <v>329</v>
      </c>
      <c r="I38" s="191" t="s">
        <v>380</v>
      </c>
      <c r="J38" s="191" t="s">
        <v>345</v>
      </c>
      <c r="K38" s="192" t="s">
        <v>451</v>
      </c>
      <c r="L38" s="91">
        <v>100</v>
      </c>
      <c r="M38" s="193">
        <f t="shared" si="3"/>
        <v>366.6</v>
      </c>
      <c r="N38" s="193">
        <f t="shared" si="3"/>
        <v>366.6</v>
      </c>
      <c r="O38" s="274">
        <f t="shared" si="0"/>
        <v>100</v>
      </c>
    </row>
    <row r="39" spans="2:15" ht="31.5" customHeight="1" x14ac:dyDescent="0.25">
      <c r="B39" s="178"/>
      <c r="C39" s="178"/>
      <c r="D39" s="95" t="s">
        <v>58</v>
      </c>
      <c r="E39" s="92" t="s">
        <v>429</v>
      </c>
      <c r="F39" s="189" t="s">
        <v>325</v>
      </c>
      <c r="G39" s="92" t="s">
        <v>329</v>
      </c>
      <c r="H39" s="190" t="s">
        <v>329</v>
      </c>
      <c r="I39" s="191" t="s">
        <v>380</v>
      </c>
      <c r="J39" s="191" t="s">
        <v>345</v>
      </c>
      <c r="K39" s="192" t="s">
        <v>451</v>
      </c>
      <c r="L39" s="91" t="s">
        <v>435</v>
      </c>
      <c r="M39" s="193">
        <v>366.6</v>
      </c>
      <c r="N39" s="193">
        <v>366.6</v>
      </c>
      <c r="O39" s="193">
        <f t="shared" si="0"/>
        <v>100</v>
      </c>
    </row>
    <row r="40" spans="2:15" ht="30" customHeight="1" x14ac:dyDescent="0.25">
      <c r="B40" s="178"/>
      <c r="C40" s="178"/>
      <c r="D40" s="208" t="s">
        <v>452</v>
      </c>
      <c r="E40" s="92" t="s">
        <v>429</v>
      </c>
      <c r="F40" s="189" t="s">
        <v>325</v>
      </c>
      <c r="G40" s="92" t="s">
        <v>329</v>
      </c>
      <c r="H40" s="190" t="s">
        <v>331</v>
      </c>
      <c r="I40" s="191" t="s">
        <v>431</v>
      </c>
      <c r="J40" s="191"/>
      <c r="K40" s="192"/>
      <c r="L40" s="91"/>
      <c r="M40" s="193">
        <f t="shared" ref="M40:N42" si="4">M41</f>
        <v>74.799000000000007</v>
      </c>
      <c r="N40" s="193">
        <f t="shared" si="4"/>
        <v>74.799000000000007</v>
      </c>
      <c r="O40" s="273">
        <f t="shared" si="0"/>
        <v>100</v>
      </c>
    </row>
    <row r="41" spans="2:15" ht="31.5" customHeight="1" x14ac:dyDescent="0.25">
      <c r="B41" s="178"/>
      <c r="C41" s="178"/>
      <c r="D41" s="209" t="s">
        <v>453</v>
      </c>
      <c r="E41" s="92" t="s">
        <v>429</v>
      </c>
      <c r="F41" s="189" t="s">
        <v>325</v>
      </c>
      <c r="G41" s="92" t="s">
        <v>329</v>
      </c>
      <c r="H41" s="190" t="s">
        <v>331</v>
      </c>
      <c r="I41" s="191" t="s">
        <v>3</v>
      </c>
      <c r="J41" s="191"/>
      <c r="K41" s="192"/>
      <c r="L41" s="91"/>
      <c r="M41" s="193">
        <f t="shared" si="4"/>
        <v>74.799000000000007</v>
      </c>
      <c r="N41" s="193">
        <f t="shared" si="4"/>
        <v>74.799000000000007</v>
      </c>
      <c r="O41" s="274">
        <f t="shared" si="0"/>
        <v>100</v>
      </c>
    </row>
    <row r="42" spans="2:15" ht="30" customHeight="1" x14ac:dyDescent="0.25">
      <c r="B42" s="178"/>
      <c r="C42" s="178"/>
      <c r="D42" s="209" t="s">
        <v>454</v>
      </c>
      <c r="E42" s="92" t="s">
        <v>429</v>
      </c>
      <c r="F42" s="189" t="s">
        <v>325</v>
      </c>
      <c r="G42" s="92" t="s">
        <v>329</v>
      </c>
      <c r="H42" s="190" t="s">
        <v>331</v>
      </c>
      <c r="I42" s="191" t="s">
        <v>3</v>
      </c>
      <c r="J42" s="191" t="s">
        <v>333</v>
      </c>
      <c r="K42" s="192"/>
      <c r="L42" s="91"/>
      <c r="M42" s="193">
        <f t="shared" si="4"/>
        <v>74.799000000000007</v>
      </c>
      <c r="N42" s="193">
        <f t="shared" si="4"/>
        <v>74.799000000000007</v>
      </c>
      <c r="O42" s="276">
        <f t="shared" si="0"/>
        <v>100</v>
      </c>
    </row>
    <row r="43" spans="2:15" ht="75" customHeight="1" x14ac:dyDescent="0.25">
      <c r="B43" s="178"/>
      <c r="C43" s="178"/>
      <c r="D43" s="95" t="s">
        <v>455</v>
      </c>
      <c r="E43" s="92" t="s">
        <v>429</v>
      </c>
      <c r="F43" s="189" t="s">
        <v>325</v>
      </c>
      <c r="G43" s="92" t="s">
        <v>329</v>
      </c>
      <c r="H43" s="190" t="s">
        <v>331</v>
      </c>
      <c r="I43" s="191" t="s">
        <v>3</v>
      </c>
      <c r="J43" s="191" t="s">
        <v>333</v>
      </c>
      <c r="K43" s="192" t="s">
        <v>456</v>
      </c>
      <c r="L43" s="91"/>
      <c r="M43" s="193">
        <f>M44+M46</f>
        <v>74.799000000000007</v>
      </c>
      <c r="N43" s="193">
        <f>N44+N46</f>
        <v>74.799000000000007</v>
      </c>
      <c r="O43" s="193">
        <f t="shared" si="0"/>
        <v>100</v>
      </c>
    </row>
    <row r="44" spans="2:15" ht="60.75" customHeight="1" x14ac:dyDescent="0.25">
      <c r="B44" s="178"/>
      <c r="C44" s="178"/>
      <c r="D44" s="95" t="s">
        <v>57</v>
      </c>
      <c r="E44" s="92" t="s">
        <v>429</v>
      </c>
      <c r="F44" s="189" t="s">
        <v>325</v>
      </c>
      <c r="G44" s="92" t="s">
        <v>329</v>
      </c>
      <c r="H44" s="190" t="s">
        <v>331</v>
      </c>
      <c r="I44" s="191" t="s">
        <v>3</v>
      </c>
      <c r="J44" s="191" t="s">
        <v>333</v>
      </c>
      <c r="K44" s="192" t="s">
        <v>456</v>
      </c>
      <c r="L44" s="91">
        <v>100</v>
      </c>
      <c r="M44" s="193">
        <f>M45</f>
        <v>58.003</v>
      </c>
      <c r="N44" s="193">
        <f>N45</f>
        <v>58.003</v>
      </c>
      <c r="O44" s="274">
        <f t="shared" si="0"/>
        <v>100</v>
      </c>
    </row>
    <row r="45" spans="2:15" ht="31.5" customHeight="1" x14ac:dyDescent="0.25">
      <c r="B45" s="178"/>
      <c r="C45" s="178"/>
      <c r="D45" s="95" t="s">
        <v>58</v>
      </c>
      <c r="E45" s="92" t="s">
        <v>429</v>
      </c>
      <c r="F45" s="189" t="s">
        <v>325</v>
      </c>
      <c r="G45" s="92" t="s">
        <v>329</v>
      </c>
      <c r="H45" s="190" t="s">
        <v>331</v>
      </c>
      <c r="I45" s="191" t="s">
        <v>3</v>
      </c>
      <c r="J45" s="191" t="s">
        <v>333</v>
      </c>
      <c r="K45" s="192" t="s">
        <v>456</v>
      </c>
      <c r="L45" s="91" t="s">
        <v>435</v>
      </c>
      <c r="M45" s="193">
        <v>58.003</v>
      </c>
      <c r="N45" s="193">
        <v>58.003</v>
      </c>
      <c r="O45" s="193">
        <f t="shared" si="0"/>
        <v>100</v>
      </c>
    </row>
    <row r="46" spans="2:15" ht="31.5" customHeight="1" x14ac:dyDescent="0.25">
      <c r="B46" s="210"/>
      <c r="C46" s="178"/>
      <c r="D46" s="95" t="s">
        <v>59</v>
      </c>
      <c r="E46" s="92" t="s">
        <v>429</v>
      </c>
      <c r="F46" s="189" t="s">
        <v>325</v>
      </c>
      <c r="G46" s="92" t="s">
        <v>329</v>
      </c>
      <c r="H46" s="190" t="s">
        <v>331</v>
      </c>
      <c r="I46" s="191" t="s">
        <v>3</v>
      </c>
      <c r="J46" s="191" t="s">
        <v>333</v>
      </c>
      <c r="K46" s="192" t="s">
        <v>456</v>
      </c>
      <c r="L46" s="91">
        <v>200</v>
      </c>
      <c r="M46" s="193">
        <f>M47</f>
        <v>16.795999999999999</v>
      </c>
      <c r="N46" s="193">
        <f>N47</f>
        <v>16.795999999999999</v>
      </c>
      <c r="O46" s="274">
        <f t="shared" si="0"/>
        <v>100</v>
      </c>
    </row>
    <row r="47" spans="2:15" ht="32.25" customHeight="1" x14ac:dyDescent="0.25">
      <c r="B47" s="178"/>
      <c r="C47" s="178"/>
      <c r="D47" s="95" t="s">
        <v>60</v>
      </c>
      <c r="E47" s="92" t="s">
        <v>429</v>
      </c>
      <c r="F47" s="189" t="s">
        <v>325</v>
      </c>
      <c r="G47" s="92" t="s">
        <v>329</v>
      </c>
      <c r="H47" s="190" t="s">
        <v>331</v>
      </c>
      <c r="I47" s="191" t="s">
        <v>3</v>
      </c>
      <c r="J47" s="191" t="s">
        <v>333</v>
      </c>
      <c r="K47" s="192" t="s">
        <v>456</v>
      </c>
      <c r="L47" s="91" t="s">
        <v>443</v>
      </c>
      <c r="M47" s="193">
        <v>16.795999999999999</v>
      </c>
      <c r="N47" s="193">
        <v>16.795999999999999</v>
      </c>
      <c r="O47" s="276">
        <f t="shared" si="0"/>
        <v>100</v>
      </c>
    </row>
    <row r="48" spans="2:15" ht="47.25" customHeight="1" x14ac:dyDescent="0.25">
      <c r="B48" s="178"/>
      <c r="C48" s="178"/>
      <c r="D48" s="95" t="s">
        <v>460</v>
      </c>
      <c r="E48" s="92" t="s">
        <v>429</v>
      </c>
      <c r="F48" s="189" t="s">
        <v>325</v>
      </c>
      <c r="G48" s="92" t="s">
        <v>329</v>
      </c>
      <c r="H48" s="190" t="s">
        <v>461</v>
      </c>
      <c r="I48" s="191" t="s">
        <v>431</v>
      </c>
      <c r="J48" s="191"/>
      <c r="K48" s="192"/>
      <c r="L48" s="91"/>
      <c r="M48" s="193">
        <f>M49+M62+M67</f>
        <v>166</v>
      </c>
      <c r="N48" s="193">
        <f>N49+N62+N67</f>
        <v>164.31</v>
      </c>
      <c r="O48" s="193">
        <f t="shared" ref="O48:O101" si="5">N48/M48*100</f>
        <v>98.981927710843379</v>
      </c>
    </row>
    <row r="49" spans="2:16" ht="15.75" customHeight="1" x14ac:dyDescent="0.25">
      <c r="B49" s="178"/>
      <c r="C49" s="178"/>
      <c r="D49" s="95" t="s">
        <v>462</v>
      </c>
      <c r="E49" s="92" t="s">
        <v>429</v>
      </c>
      <c r="F49" s="189" t="s">
        <v>325</v>
      </c>
      <c r="G49" s="92" t="s">
        <v>329</v>
      </c>
      <c r="H49" s="190" t="s">
        <v>461</v>
      </c>
      <c r="I49" s="191">
        <v>1</v>
      </c>
      <c r="J49" s="191"/>
      <c r="K49" s="192"/>
      <c r="L49" s="91"/>
      <c r="M49" s="193">
        <f>M54+M58+M50</f>
        <v>98.43</v>
      </c>
      <c r="N49" s="193">
        <f>N54+N58+N50</f>
        <v>97.740000000000009</v>
      </c>
      <c r="O49" s="273">
        <f t="shared" si="5"/>
        <v>99.298994209082608</v>
      </c>
    </row>
    <row r="50" spans="2:16" ht="60" customHeight="1" x14ac:dyDescent="0.25">
      <c r="B50" s="178"/>
      <c r="C50" s="178"/>
      <c r="D50" s="95" t="s">
        <v>463</v>
      </c>
      <c r="E50" s="92" t="s">
        <v>429</v>
      </c>
      <c r="F50" s="189" t="s">
        <v>325</v>
      </c>
      <c r="G50" s="92" t="s">
        <v>329</v>
      </c>
      <c r="H50" s="190" t="s">
        <v>461</v>
      </c>
      <c r="I50" s="191">
        <v>1</v>
      </c>
      <c r="J50" s="198" t="s">
        <v>339</v>
      </c>
      <c r="K50" s="192"/>
      <c r="L50" s="91"/>
      <c r="M50" s="193">
        <f>M51</f>
        <v>3.43</v>
      </c>
      <c r="N50" s="193">
        <f>N51</f>
        <v>3</v>
      </c>
      <c r="O50" s="273">
        <f t="shared" si="5"/>
        <v>87.463556851311949</v>
      </c>
    </row>
    <row r="51" spans="2:16" ht="30" customHeight="1" x14ac:dyDescent="0.25">
      <c r="B51" s="178"/>
      <c r="C51" s="178"/>
      <c r="D51" s="95" t="s">
        <v>61</v>
      </c>
      <c r="E51" s="92" t="s">
        <v>429</v>
      </c>
      <c r="F51" s="189" t="s">
        <v>325</v>
      </c>
      <c r="G51" s="92" t="s">
        <v>329</v>
      </c>
      <c r="H51" s="190" t="s">
        <v>461</v>
      </c>
      <c r="I51" s="191">
        <v>1</v>
      </c>
      <c r="J51" s="198" t="s">
        <v>339</v>
      </c>
      <c r="K51" s="192" t="s">
        <v>464</v>
      </c>
      <c r="L51" s="91"/>
      <c r="M51" s="193">
        <f>M53</f>
        <v>3.43</v>
      </c>
      <c r="N51" s="193">
        <f>N53</f>
        <v>3</v>
      </c>
      <c r="O51" s="274">
        <f t="shared" si="5"/>
        <v>87.463556851311949</v>
      </c>
    </row>
    <row r="52" spans="2:16" ht="32.25" customHeight="1" x14ac:dyDescent="0.25">
      <c r="B52" s="178"/>
      <c r="C52" s="178"/>
      <c r="D52" s="95" t="s">
        <v>59</v>
      </c>
      <c r="E52" s="92" t="s">
        <v>429</v>
      </c>
      <c r="F52" s="189" t="s">
        <v>325</v>
      </c>
      <c r="G52" s="92" t="s">
        <v>329</v>
      </c>
      <c r="H52" s="190" t="s">
        <v>461</v>
      </c>
      <c r="I52" s="191">
        <v>1</v>
      </c>
      <c r="J52" s="198" t="s">
        <v>339</v>
      </c>
      <c r="K52" s="192" t="s">
        <v>464</v>
      </c>
      <c r="L52" s="91">
        <v>200</v>
      </c>
      <c r="M52" s="193">
        <f>M53</f>
        <v>3.43</v>
      </c>
      <c r="N52" s="193">
        <f>N53</f>
        <v>3</v>
      </c>
      <c r="O52" s="193">
        <f t="shared" si="5"/>
        <v>87.463556851311949</v>
      </c>
    </row>
    <row r="53" spans="2:16" ht="30" customHeight="1" x14ac:dyDescent="0.25">
      <c r="B53" s="178"/>
      <c r="C53" s="178"/>
      <c r="D53" s="95" t="s">
        <v>60</v>
      </c>
      <c r="E53" s="92" t="s">
        <v>429</v>
      </c>
      <c r="F53" s="189" t="s">
        <v>325</v>
      </c>
      <c r="G53" s="92" t="s">
        <v>329</v>
      </c>
      <c r="H53" s="190" t="s">
        <v>461</v>
      </c>
      <c r="I53" s="191">
        <v>1</v>
      </c>
      <c r="J53" s="198" t="s">
        <v>339</v>
      </c>
      <c r="K53" s="192" t="s">
        <v>464</v>
      </c>
      <c r="L53" s="91">
        <v>240</v>
      </c>
      <c r="M53" s="193">
        <v>3.43</v>
      </c>
      <c r="N53" s="193">
        <v>3</v>
      </c>
      <c r="O53" s="193">
        <f t="shared" si="5"/>
        <v>87.463556851311949</v>
      </c>
    </row>
    <row r="54" spans="2:16" ht="75.75" customHeight="1" x14ac:dyDescent="0.25">
      <c r="B54" s="178"/>
      <c r="C54" s="178"/>
      <c r="D54" s="95" t="s">
        <v>465</v>
      </c>
      <c r="E54" s="92" t="s">
        <v>429</v>
      </c>
      <c r="F54" s="189" t="s">
        <v>325</v>
      </c>
      <c r="G54" s="92" t="s">
        <v>329</v>
      </c>
      <c r="H54" s="190" t="s">
        <v>461</v>
      </c>
      <c r="I54" s="191">
        <v>1</v>
      </c>
      <c r="J54" s="198" t="s">
        <v>329</v>
      </c>
      <c r="K54" s="192"/>
      <c r="L54" s="91"/>
      <c r="M54" s="193">
        <f t="shared" ref="M54:N56" si="6">M55</f>
        <v>47</v>
      </c>
      <c r="N54" s="193">
        <f t="shared" si="6"/>
        <v>46.74</v>
      </c>
      <c r="O54" s="193">
        <f t="shared" si="5"/>
        <v>99.446808510638306</v>
      </c>
      <c r="P54" s="206"/>
    </row>
    <row r="55" spans="2:16" ht="30.75" customHeight="1" x14ac:dyDescent="0.25">
      <c r="B55" s="178"/>
      <c r="C55" s="178"/>
      <c r="D55" s="95" t="s">
        <v>61</v>
      </c>
      <c r="E55" s="92" t="s">
        <v>429</v>
      </c>
      <c r="F55" s="189" t="s">
        <v>325</v>
      </c>
      <c r="G55" s="92" t="s">
        <v>329</v>
      </c>
      <c r="H55" s="190" t="s">
        <v>461</v>
      </c>
      <c r="I55" s="191">
        <v>1</v>
      </c>
      <c r="J55" s="198" t="s">
        <v>329</v>
      </c>
      <c r="K55" s="192" t="s">
        <v>464</v>
      </c>
      <c r="L55" s="91"/>
      <c r="M55" s="193">
        <f t="shared" si="6"/>
        <v>47</v>
      </c>
      <c r="N55" s="193">
        <f t="shared" si="6"/>
        <v>46.74</v>
      </c>
      <c r="O55" s="193">
        <f t="shared" si="5"/>
        <v>99.446808510638306</v>
      </c>
    </row>
    <row r="56" spans="2:16" ht="30.75" customHeight="1" x14ac:dyDescent="0.25">
      <c r="B56" s="178"/>
      <c r="C56" s="178"/>
      <c r="D56" s="95" t="s">
        <v>59</v>
      </c>
      <c r="E56" s="92" t="s">
        <v>429</v>
      </c>
      <c r="F56" s="189" t="s">
        <v>325</v>
      </c>
      <c r="G56" s="92" t="s">
        <v>329</v>
      </c>
      <c r="H56" s="190" t="s">
        <v>461</v>
      </c>
      <c r="I56" s="191">
        <v>1</v>
      </c>
      <c r="J56" s="198" t="s">
        <v>329</v>
      </c>
      <c r="K56" s="192" t="s">
        <v>464</v>
      </c>
      <c r="L56" s="91">
        <v>200</v>
      </c>
      <c r="M56" s="193">
        <f t="shared" si="6"/>
        <v>47</v>
      </c>
      <c r="N56" s="193">
        <f t="shared" si="6"/>
        <v>46.74</v>
      </c>
      <c r="O56" s="193">
        <f t="shared" si="5"/>
        <v>99.446808510638306</v>
      </c>
    </row>
    <row r="57" spans="2:16" ht="30.75" customHeight="1" x14ac:dyDescent="0.25">
      <c r="B57" s="178"/>
      <c r="C57" s="178"/>
      <c r="D57" s="95" t="s">
        <v>60</v>
      </c>
      <c r="E57" s="92" t="s">
        <v>429</v>
      </c>
      <c r="F57" s="189" t="s">
        <v>325</v>
      </c>
      <c r="G57" s="92" t="s">
        <v>329</v>
      </c>
      <c r="H57" s="190" t="s">
        <v>461</v>
      </c>
      <c r="I57" s="191">
        <v>1</v>
      </c>
      <c r="J57" s="198" t="s">
        <v>329</v>
      </c>
      <c r="K57" s="192" t="s">
        <v>464</v>
      </c>
      <c r="L57" s="91" t="s">
        <v>443</v>
      </c>
      <c r="M57" s="193">
        <v>47</v>
      </c>
      <c r="N57" s="193">
        <v>46.74</v>
      </c>
      <c r="O57" s="274">
        <f t="shared" si="5"/>
        <v>99.446808510638306</v>
      </c>
    </row>
    <row r="58" spans="2:16" ht="45.75" customHeight="1" x14ac:dyDescent="0.25">
      <c r="B58" s="178"/>
      <c r="C58" s="178"/>
      <c r="D58" s="95" t="s">
        <v>466</v>
      </c>
      <c r="E58" s="92" t="s">
        <v>429</v>
      </c>
      <c r="F58" s="189" t="s">
        <v>325</v>
      </c>
      <c r="G58" s="92" t="s">
        <v>329</v>
      </c>
      <c r="H58" s="190" t="s">
        <v>461</v>
      </c>
      <c r="I58" s="191">
        <v>1</v>
      </c>
      <c r="J58" s="198" t="s">
        <v>331</v>
      </c>
      <c r="K58" s="192"/>
      <c r="L58" s="91"/>
      <c r="M58" s="193">
        <f>M59</f>
        <v>48</v>
      </c>
      <c r="N58" s="193">
        <f>N59</f>
        <v>48</v>
      </c>
      <c r="O58" s="193">
        <f t="shared" si="5"/>
        <v>100</v>
      </c>
    </row>
    <row r="59" spans="2:16" ht="30" customHeight="1" x14ac:dyDescent="0.25">
      <c r="B59" s="178"/>
      <c r="C59" s="178"/>
      <c r="D59" s="95" t="s">
        <v>61</v>
      </c>
      <c r="E59" s="92" t="s">
        <v>429</v>
      </c>
      <c r="F59" s="189" t="s">
        <v>325</v>
      </c>
      <c r="G59" s="92" t="s">
        <v>329</v>
      </c>
      <c r="H59" s="190" t="s">
        <v>461</v>
      </c>
      <c r="I59" s="191">
        <v>1</v>
      </c>
      <c r="J59" s="198" t="s">
        <v>331</v>
      </c>
      <c r="K59" s="192" t="s">
        <v>464</v>
      </c>
      <c r="L59" s="91"/>
      <c r="M59" s="193">
        <f t="shared" ref="M59:N60" si="7">M60</f>
        <v>48</v>
      </c>
      <c r="N59" s="193">
        <f t="shared" si="7"/>
        <v>48</v>
      </c>
      <c r="O59" s="193">
        <f t="shared" si="5"/>
        <v>100</v>
      </c>
    </row>
    <row r="60" spans="2:16" ht="30.75" customHeight="1" x14ac:dyDescent="0.25">
      <c r="B60" s="178"/>
      <c r="C60" s="178"/>
      <c r="D60" s="95" t="s">
        <v>59</v>
      </c>
      <c r="E60" s="92" t="s">
        <v>429</v>
      </c>
      <c r="F60" s="189" t="s">
        <v>325</v>
      </c>
      <c r="G60" s="92" t="s">
        <v>329</v>
      </c>
      <c r="H60" s="190" t="s">
        <v>461</v>
      </c>
      <c r="I60" s="191">
        <v>1</v>
      </c>
      <c r="J60" s="198" t="s">
        <v>331</v>
      </c>
      <c r="K60" s="192" t="s">
        <v>464</v>
      </c>
      <c r="L60" s="91">
        <v>200</v>
      </c>
      <c r="M60" s="193">
        <f>M61</f>
        <v>48</v>
      </c>
      <c r="N60" s="193">
        <f t="shared" si="7"/>
        <v>48</v>
      </c>
      <c r="O60" s="273">
        <f t="shared" si="5"/>
        <v>100</v>
      </c>
    </row>
    <row r="61" spans="2:16" ht="30.75" customHeight="1" x14ac:dyDescent="0.25">
      <c r="B61" s="178"/>
      <c r="C61" s="178"/>
      <c r="D61" s="95" t="s">
        <v>60</v>
      </c>
      <c r="E61" s="92" t="s">
        <v>429</v>
      </c>
      <c r="F61" s="189" t="s">
        <v>325</v>
      </c>
      <c r="G61" s="92" t="s">
        <v>329</v>
      </c>
      <c r="H61" s="190" t="s">
        <v>461</v>
      </c>
      <c r="I61" s="191">
        <v>1</v>
      </c>
      <c r="J61" s="198" t="s">
        <v>331</v>
      </c>
      <c r="K61" s="192" t="s">
        <v>464</v>
      </c>
      <c r="L61" s="91" t="s">
        <v>443</v>
      </c>
      <c r="M61" s="193">
        <v>48</v>
      </c>
      <c r="N61" s="193">
        <v>48</v>
      </c>
      <c r="O61" s="274">
        <f t="shared" si="5"/>
        <v>100</v>
      </c>
    </row>
    <row r="62" spans="2:16" ht="18.75" customHeight="1" x14ac:dyDescent="0.25">
      <c r="B62" s="178"/>
      <c r="C62" s="178"/>
      <c r="D62" s="212" t="s">
        <v>467</v>
      </c>
      <c r="E62" s="92" t="s">
        <v>429</v>
      </c>
      <c r="F62" s="189" t="s">
        <v>325</v>
      </c>
      <c r="G62" s="92" t="s">
        <v>329</v>
      </c>
      <c r="H62" s="190" t="s">
        <v>461</v>
      </c>
      <c r="I62" s="191">
        <v>2</v>
      </c>
      <c r="J62" s="191"/>
      <c r="K62" s="192"/>
      <c r="L62" s="91"/>
      <c r="M62" s="193">
        <f>M63</f>
        <v>16.57</v>
      </c>
      <c r="N62" s="193">
        <f>N63</f>
        <v>16.57</v>
      </c>
      <c r="O62" s="193">
        <f t="shared" si="5"/>
        <v>100</v>
      </c>
    </row>
    <row r="63" spans="2:16" ht="30.75" customHeight="1" x14ac:dyDescent="0.25">
      <c r="B63" s="178"/>
      <c r="C63" s="178"/>
      <c r="D63" s="209" t="s">
        <v>468</v>
      </c>
      <c r="E63" s="92" t="s">
        <v>429</v>
      </c>
      <c r="F63" s="189" t="s">
        <v>325</v>
      </c>
      <c r="G63" s="92" t="s">
        <v>329</v>
      </c>
      <c r="H63" s="190" t="s">
        <v>461</v>
      </c>
      <c r="I63" s="191">
        <v>2</v>
      </c>
      <c r="J63" s="198" t="s">
        <v>325</v>
      </c>
      <c r="K63" s="192"/>
      <c r="L63" s="91"/>
      <c r="M63" s="193">
        <f>M64</f>
        <v>16.57</v>
      </c>
      <c r="N63" s="193">
        <f>N64</f>
        <v>16.57</v>
      </c>
      <c r="O63" s="193">
        <f t="shared" si="5"/>
        <v>100</v>
      </c>
    </row>
    <row r="64" spans="2:16" ht="30" customHeight="1" x14ac:dyDescent="0.25">
      <c r="B64" s="178"/>
      <c r="C64" s="178"/>
      <c r="D64" s="95" t="s">
        <v>61</v>
      </c>
      <c r="E64" s="92" t="s">
        <v>429</v>
      </c>
      <c r="F64" s="189" t="s">
        <v>325</v>
      </c>
      <c r="G64" s="92" t="s">
        <v>329</v>
      </c>
      <c r="H64" s="190" t="s">
        <v>461</v>
      </c>
      <c r="I64" s="191">
        <v>2</v>
      </c>
      <c r="J64" s="198" t="s">
        <v>325</v>
      </c>
      <c r="K64" s="192" t="s">
        <v>464</v>
      </c>
      <c r="L64" s="91"/>
      <c r="M64" s="193">
        <f>M65</f>
        <v>16.57</v>
      </c>
      <c r="N64" s="193">
        <f t="shared" ref="N64" si="8">N65</f>
        <v>16.57</v>
      </c>
      <c r="O64" s="193">
        <f t="shared" si="5"/>
        <v>100</v>
      </c>
    </row>
    <row r="65" spans="2:15" ht="31.5" customHeight="1" x14ac:dyDescent="0.25">
      <c r="B65" s="178"/>
      <c r="C65" s="178"/>
      <c r="D65" s="95" t="s">
        <v>59</v>
      </c>
      <c r="E65" s="92" t="s">
        <v>429</v>
      </c>
      <c r="F65" s="189" t="s">
        <v>325</v>
      </c>
      <c r="G65" s="92" t="s">
        <v>329</v>
      </c>
      <c r="H65" s="190" t="s">
        <v>461</v>
      </c>
      <c r="I65" s="191">
        <v>2</v>
      </c>
      <c r="J65" s="198" t="s">
        <v>325</v>
      </c>
      <c r="K65" s="192" t="s">
        <v>464</v>
      </c>
      <c r="L65" s="91">
        <v>200</v>
      </c>
      <c r="M65" s="193">
        <f>M66</f>
        <v>16.57</v>
      </c>
      <c r="N65" s="193">
        <f>N66</f>
        <v>16.57</v>
      </c>
      <c r="O65" s="193">
        <f t="shared" si="5"/>
        <v>100</v>
      </c>
    </row>
    <row r="66" spans="2:15" ht="31.5" customHeight="1" x14ac:dyDescent="0.25">
      <c r="B66" s="178"/>
      <c r="C66" s="178"/>
      <c r="D66" s="95" t="s">
        <v>60</v>
      </c>
      <c r="E66" s="92" t="s">
        <v>429</v>
      </c>
      <c r="F66" s="189" t="s">
        <v>325</v>
      </c>
      <c r="G66" s="92" t="s">
        <v>329</v>
      </c>
      <c r="H66" s="190" t="s">
        <v>461</v>
      </c>
      <c r="I66" s="191">
        <v>2</v>
      </c>
      <c r="J66" s="198" t="s">
        <v>325</v>
      </c>
      <c r="K66" s="192" t="s">
        <v>464</v>
      </c>
      <c r="L66" s="91" t="s">
        <v>443</v>
      </c>
      <c r="M66" s="193">
        <v>16.57</v>
      </c>
      <c r="N66" s="193">
        <v>16.57</v>
      </c>
      <c r="O66" s="193">
        <f t="shared" si="5"/>
        <v>100</v>
      </c>
    </row>
    <row r="67" spans="2:15" ht="15.75" customHeight="1" x14ac:dyDescent="0.25">
      <c r="B67" s="178"/>
      <c r="C67" s="178"/>
      <c r="D67" s="213" t="s">
        <v>469</v>
      </c>
      <c r="E67" s="92" t="s">
        <v>429</v>
      </c>
      <c r="F67" s="189" t="s">
        <v>325</v>
      </c>
      <c r="G67" s="92" t="s">
        <v>329</v>
      </c>
      <c r="H67" s="190" t="s">
        <v>461</v>
      </c>
      <c r="I67" s="191">
        <v>3</v>
      </c>
      <c r="J67" s="191"/>
      <c r="K67" s="192"/>
      <c r="L67" s="91"/>
      <c r="M67" s="193">
        <f>M68</f>
        <v>51</v>
      </c>
      <c r="N67" s="193">
        <f>N68</f>
        <v>50</v>
      </c>
      <c r="O67" s="193">
        <f t="shared" si="5"/>
        <v>98.039215686274503</v>
      </c>
    </row>
    <row r="68" spans="2:15" ht="74.25" customHeight="1" x14ac:dyDescent="0.25">
      <c r="B68" s="178"/>
      <c r="C68" s="178"/>
      <c r="D68" s="214" t="s">
        <v>470</v>
      </c>
      <c r="E68" s="92" t="s">
        <v>429</v>
      </c>
      <c r="F68" s="189" t="s">
        <v>325</v>
      </c>
      <c r="G68" s="92" t="s">
        <v>329</v>
      </c>
      <c r="H68" s="190" t="s">
        <v>461</v>
      </c>
      <c r="I68" s="191">
        <v>3</v>
      </c>
      <c r="J68" s="198" t="s">
        <v>325</v>
      </c>
      <c r="K68" s="192"/>
      <c r="L68" s="91"/>
      <c r="M68" s="193">
        <f>M71</f>
        <v>51</v>
      </c>
      <c r="N68" s="193">
        <f>N71</f>
        <v>50</v>
      </c>
      <c r="O68" s="193">
        <f t="shared" si="5"/>
        <v>98.039215686274503</v>
      </c>
    </row>
    <row r="69" spans="2:15" ht="30" customHeight="1" x14ac:dyDescent="0.25">
      <c r="B69" s="178"/>
      <c r="C69" s="178"/>
      <c r="D69" s="215" t="s">
        <v>61</v>
      </c>
      <c r="E69" s="92" t="s">
        <v>429</v>
      </c>
      <c r="F69" s="189" t="s">
        <v>325</v>
      </c>
      <c r="G69" s="92" t="s">
        <v>329</v>
      </c>
      <c r="H69" s="190" t="s">
        <v>461</v>
      </c>
      <c r="I69" s="191">
        <v>3</v>
      </c>
      <c r="J69" s="198" t="s">
        <v>325</v>
      </c>
      <c r="K69" s="192" t="s">
        <v>464</v>
      </c>
      <c r="L69" s="91"/>
      <c r="M69" s="193">
        <f>M70</f>
        <v>51</v>
      </c>
      <c r="N69" s="193">
        <f>N70</f>
        <v>50</v>
      </c>
      <c r="O69" s="193">
        <f t="shared" si="5"/>
        <v>98.039215686274503</v>
      </c>
    </row>
    <row r="70" spans="2:15" ht="30" customHeight="1" x14ac:dyDescent="0.25">
      <c r="B70" s="178"/>
      <c r="C70" s="178"/>
      <c r="D70" s="95" t="s">
        <v>59</v>
      </c>
      <c r="E70" s="92" t="s">
        <v>429</v>
      </c>
      <c r="F70" s="189" t="s">
        <v>325</v>
      </c>
      <c r="G70" s="92" t="s">
        <v>329</v>
      </c>
      <c r="H70" s="190" t="s">
        <v>461</v>
      </c>
      <c r="I70" s="191">
        <v>3</v>
      </c>
      <c r="J70" s="198" t="s">
        <v>325</v>
      </c>
      <c r="K70" s="192" t="s">
        <v>464</v>
      </c>
      <c r="L70" s="91">
        <v>200</v>
      </c>
      <c r="M70" s="193">
        <f>M71</f>
        <v>51</v>
      </c>
      <c r="N70" s="193">
        <f>N71</f>
        <v>50</v>
      </c>
      <c r="O70" s="193">
        <f t="shared" si="5"/>
        <v>98.039215686274503</v>
      </c>
    </row>
    <row r="71" spans="2:15" ht="30.75" customHeight="1" x14ac:dyDescent="0.25">
      <c r="B71" s="178"/>
      <c r="C71" s="178"/>
      <c r="D71" s="95" t="s">
        <v>60</v>
      </c>
      <c r="E71" s="92" t="s">
        <v>429</v>
      </c>
      <c r="F71" s="189" t="s">
        <v>325</v>
      </c>
      <c r="G71" s="92" t="s">
        <v>329</v>
      </c>
      <c r="H71" s="190" t="s">
        <v>461</v>
      </c>
      <c r="I71" s="191">
        <v>3</v>
      </c>
      <c r="J71" s="198" t="s">
        <v>325</v>
      </c>
      <c r="K71" s="192" t="s">
        <v>464</v>
      </c>
      <c r="L71" s="91" t="s">
        <v>443</v>
      </c>
      <c r="M71" s="193">
        <v>51</v>
      </c>
      <c r="N71" s="193">
        <v>50</v>
      </c>
      <c r="O71" s="193">
        <f t="shared" si="5"/>
        <v>98.039215686274503</v>
      </c>
    </row>
    <row r="72" spans="2:15" ht="45.75" customHeight="1" x14ac:dyDescent="0.25">
      <c r="B72" s="178"/>
      <c r="C72" s="178"/>
      <c r="D72" s="95" t="s">
        <v>471</v>
      </c>
      <c r="E72" s="92" t="s">
        <v>429</v>
      </c>
      <c r="F72" s="189" t="s">
        <v>325</v>
      </c>
      <c r="G72" s="92" t="s">
        <v>329</v>
      </c>
      <c r="H72" s="190" t="s">
        <v>472</v>
      </c>
      <c r="I72" s="191" t="s">
        <v>431</v>
      </c>
      <c r="J72" s="191"/>
      <c r="K72" s="192"/>
      <c r="L72" s="91"/>
      <c r="M72" s="193">
        <f>M73+M80</f>
        <v>756.9</v>
      </c>
      <c r="N72" s="193">
        <f>N73+N80</f>
        <v>756.9</v>
      </c>
      <c r="O72" s="273">
        <f t="shared" si="5"/>
        <v>100</v>
      </c>
    </row>
    <row r="73" spans="2:15" ht="30.75" customHeight="1" x14ac:dyDescent="0.25">
      <c r="B73" s="178"/>
      <c r="C73" s="178"/>
      <c r="D73" s="209" t="s">
        <v>473</v>
      </c>
      <c r="E73" s="92" t="s">
        <v>429</v>
      </c>
      <c r="F73" s="189" t="s">
        <v>325</v>
      </c>
      <c r="G73" s="92" t="s">
        <v>329</v>
      </c>
      <c r="H73" s="190" t="s">
        <v>472</v>
      </c>
      <c r="I73" s="191" t="s">
        <v>431</v>
      </c>
      <c r="J73" s="191" t="s">
        <v>344</v>
      </c>
      <c r="K73" s="192"/>
      <c r="L73" s="91"/>
      <c r="M73" s="193">
        <f>M74+M77</f>
        <v>310.29999999999995</v>
      </c>
      <c r="N73" s="193">
        <f>N74+N77</f>
        <v>310.29999999999995</v>
      </c>
      <c r="O73" s="274">
        <f t="shared" si="5"/>
        <v>100</v>
      </c>
    </row>
    <row r="74" spans="2:15" ht="62.25" customHeight="1" x14ac:dyDescent="0.25">
      <c r="B74" s="178"/>
      <c r="C74" s="178"/>
      <c r="D74" s="95" t="s">
        <v>62</v>
      </c>
      <c r="E74" s="92" t="s">
        <v>429</v>
      </c>
      <c r="F74" s="189" t="s">
        <v>325</v>
      </c>
      <c r="G74" s="92" t="s">
        <v>329</v>
      </c>
      <c r="H74" s="190" t="s">
        <v>472</v>
      </c>
      <c r="I74" s="191" t="s">
        <v>431</v>
      </c>
      <c r="J74" s="191" t="s">
        <v>344</v>
      </c>
      <c r="K74" s="192">
        <v>77020</v>
      </c>
      <c r="L74" s="91"/>
      <c r="M74" s="193">
        <f t="shared" ref="M74:N75" si="9">M75</f>
        <v>300.39999999999998</v>
      </c>
      <c r="N74" s="193">
        <f t="shared" si="9"/>
        <v>300.39999999999998</v>
      </c>
      <c r="O74" s="193">
        <f t="shared" si="5"/>
        <v>100</v>
      </c>
    </row>
    <row r="75" spans="2:15" ht="61.5" customHeight="1" x14ac:dyDescent="0.25">
      <c r="B75" s="178"/>
      <c r="C75" s="178"/>
      <c r="D75" s="95" t="s">
        <v>57</v>
      </c>
      <c r="E75" s="92" t="s">
        <v>429</v>
      </c>
      <c r="F75" s="189" t="s">
        <v>325</v>
      </c>
      <c r="G75" s="92" t="s">
        <v>329</v>
      </c>
      <c r="H75" s="190" t="s">
        <v>472</v>
      </c>
      <c r="I75" s="191" t="s">
        <v>431</v>
      </c>
      <c r="J75" s="191" t="s">
        <v>344</v>
      </c>
      <c r="K75" s="192">
        <v>77020</v>
      </c>
      <c r="L75" s="91">
        <v>100</v>
      </c>
      <c r="M75" s="193">
        <f t="shared" si="9"/>
        <v>300.39999999999998</v>
      </c>
      <c r="N75" s="193">
        <f t="shared" si="9"/>
        <v>300.39999999999998</v>
      </c>
      <c r="O75" s="193">
        <f t="shared" si="5"/>
        <v>100</v>
      </c>
    </row>
    <row r="76" spans="2:15" ht="30.75" customHeight="1" x14ac:dyDescent="0.25">
      <c r="B76" s="178"/>
      <c r="C76" s="178"/>
      <c r="D76" s="95" t="s">
        <v>58</v>
      </c>
      <c r="E76" s="92" t="s">
        <v>429</v>
      </c>
      <c r="F76" s="189" t="s">
        <v>325</v>
      </c>
      <c r="G76" s="92" t="s">
        <v>329</v>
      </c>
      <c r="H76" s="190" t="s">
        <v>472</v>
      </c>
      <c r="I76" s="191" t="s">
        <v>431</v>
      </c>
      <c r="J76" s="191" t="s">
        <v>344</v>
      </c>
      <c r="K76" s="192">
        <v>77020</v>
      </c>
      <c r="L76" s="91" t="s">
        <v>435</v>
      </c>
      <c r="M76" s="193">
        <v>300.39999999999998</v>
      </c>
      <c r="N76" s="193">
        <v>300.39999999999998</v>
      </c>
      <c r="O76" s="273">
        <f t="shared" si="5"/>
        <v>100</v>
      </c>
    </row>
    <row r="77" spans="2:15" ht="93" customHeight="1" x14ac:dyDescent="0.25">
      <c r="B77" s="178"/>
      <c r="C77" s="178"/>
      <c r="D77" s="95" t="s">
        <v>474</v>
      </c>
      <c r="E77" s="92" t="s">
        <v>429</v>
      </c>
      <c r="F77" s="189" t="s">
        <v>325</v>
      </c>
      <c r="G77" s="92" t="s">
        <v>329</v>
      </c>
      <c r="H77" s="190" t="s">
        <v>472</v>
      </c>
      <c r="I77" s="191" t="s">
        <v>431</v>
      </c>
      <c r="J77" s="191" t="s">
        <v>344</v>
      </c>
      <c r="K77" s="192" t="s">
        <v>475</v>
      </c>
      <c r="L77" s="91"/>
      <c r="M77" s="193">
        <f t="shared" ref="M77:N78" si="10">M78</f>
        <v>9.9</v>
      </c>
      <c r="N77" s="193">
        <f t="shared" si="10"/>
        <v>9.9</v>
      </c>
      <c r="O77" s="273">
        <f t="shared" si="5"/>
        <v>100</v>
      </c>
    </row>
    <row r="78" spans="2:15" ht="30.75" customHeight="1" x14ac:dyDescent="0.25">
      <c r="B78" s="178"/>
      <c r="C78" s="178"/>
      <c r="D78" s="95" t="s">
        <v>59</v>
      </c>
      <c r="E78" s="92" t="s">
        <v>429</v>
      </c>
      <c r="F78" s="189" t="s">
        <v>325</v>
      </c>
      <c r="G78" s="92" t="s">
        <v>329</v>
      </c>
      <c r="H78" s="190" t="s">
        <v>472</v>
      </c>
      <c r="I78" s="191" t="s">
        <v>431</v>
      </c>
      <c r="J78" s="191" t="s">
        <v>344</v>
      </c>
      <c r="K78" s="192" t="s">
        <v>475</v>
      </c>
      <c r="L78" s="91">
        <v>200</v>
      </c>
      <c r="M78" s="193">
        <f t="shared" si="10"/>
        <v>9.9</v>
      </c>
      <c r="N78" s="193">
        <f t="shared" si="10"/>
        <v>9.9</v>
      </c>
      <c r="O78" s="274">
        <f t="shared" si="5"/>
        <v>100</v>
      </c>
    </row>
    <row r="79" spans="2:15" ht="30" customHeight="1" x14ac:dyDescent="0.25">
      <c r="B79" s="178"/>
      <c r="C79" s="178"/>
      <c r="D79" s="95" t="s">
        <v>60</v>
      </c>
      <c r="E79" s="92" t="s">
        <v>429</v>
      </c>
      <c r="F79" s="189" t="s">
        <v>325</v>
      </c>
      <c r="G79" s="92" t="s">
        <v>329</v>
      </c>
      <c r="H79" s="190" t="s">
        <v>472</v>
      </c>
      <c r="I79" s="191" t="s">
        <v>431</v>
      </c>
      <c r="J79" s="191" t="s">
        <v>344</v>
      </c>
      <c r="K79" s="192" t="s">
        <v>475</v>
      </c>
      <c r="L79" s="91" t="s">
        <v>443</v>
      </c>
      <c r="M79" s="193">
        <v>9.9</v>
      </c>
      <c r="N79" s="193">
        <v>9.9</v>
      </c>
      <c r="O79" s="193">
        <f t="shared" si="5"/>
        <v>100</v>
      </c>
    </row>
    <row r="80" spans="2:15" ht="30" customHeight="1" x14ac:dyDescent="0.25">
      <c r="B80" s="178"/>
      <c r="C80" s="178"/>
      <c r="D80" s="209" t="s">
        <v>476</v>
      </c>
      <c r="E80" s="92" t="s">
        <v>429</v>
      </c>
      <c r="F80" s="189" t="s">
        <v>325</v>
      </c>
      <c r="G80" s="92" t="s">
        <v>329</v>
      </c>
      <c r="H80" s="190" t="s">
        <v>472</v>
      </c>
      <c r="I80" s="191" t="s">
        <v>431</v>
      </c>
      <c r="J80" s="191" t="s">
        <v>361</v>
      </c>
      <c r="K80" s="192"/>
      <c r="L80" s="91"/>
      <c r="M80" s="193">
        <f>M81</f>
        <v>446.6</v>
      </c>
      <c r="N80" s="193">
        <f>N81</f>
        <v>446.6</v>
      </c>
      <c r="O80" s="193">
        <f t="shared" si="5"/>
        <v>100</v>
      </c>
    </row>
    <row r="81" spans="2:15" ht="107.25" customHeight="1" x14ac:dyDescent="0.25">
      <c r="B81" s="178"/>
      <c r="C81" s="178"/>
      <c r="D81" s="95" t="s">
        <v>477</v>
      </c>
      <c r="E81" s="92" t="s">
        <v>429</v>
      </c>
      <c r="F81" s="189" t="s">
        <v>325</v>
      </c>
      <c r="G81" s="92" t="s">
        <v>329</v>
      </c>
      <c r="H81" s="190" t="s">
        <v>472</v>
      </c>
      <c r="I81" s="191" t="s">
        <v>431</v>
      </c>
      <c r="J81" s="191" t="s">
        <v>361</v>
      </c>
      <c r="K81" s="192">
        <v>77030</v>
      </c>
      <c r="L81" s="91"/>
      <c r="M81" s="193">
        <f>M82+M84</f>
        <v>446.6</v>
      </c>
      <c r="N81" s="193">
        <f>N82+N84</f>
        <v>446.6</v>
      </c>
      <c r="O81" s="193">
        <f t="shared" si="5"/>
        <v>100</v>
      </c>
    </row>
    <row r="82" spans="2:15" ht="60" customHeight="1" x14ac:dyDescent="0.25">
      <c r="B82" s="178"/>
      <c r="C82" s="178"/>
      <c r="D82" s="95" t="s">
        <v>57</v>
      </c>
      <c r="E82" s="92" t="s">
        <v>429</v>
      </c>
      <c r="F82" s="189" t="s">
        <v>325</v>
      </c>
      <c r="G82" s="92" t="s">
        <v>329</v>
      </c>
      <c r="H82" s="190" t="s">
        <v>472</v>
      </c>
      <c r="I82" s="191" t="s">
        <v>431</v>
      </c>
      <c r="J82" s="191" t="s">
        <v>361</v>
      </c>
      <c r="K82" s="192">
        <v>77030</v>
      </c>
      <c r="L82" s="91">
        <v>100</v>
      </c>
      <c r="M82" s="193">
        <f>M83</f>
        <v>393.98</v>
      </c>
      <c r="N82" s="193">
        <f>N83</f>
        <v>393.98</v>
      </c>
      <c r="O82" s="274">
        <f t="shared" si="5"/>
        <v>100</v>
      </c>
    </row>
    <row r="83" spans="2:15" ht="31.5" customHeight="1" x14ac:dyDescent="0.25">
      <c r="B83" s="178"/>
      <c r="C83" s="178"/>
      <c r="D83" s="95" t="s">
        <v>58</v>
      </c>
      <c r="E83" s="92" t="s">
        <v>429</v>
      </c>
      <c r="F83" s="189" t="s">
        <v>325</v>
      </c>
      <c r="G83" s="92" t="s">
        <v>329</v>
      </c>
      <c r="H83" s="190" t="s">
        <v>472</v>
      </c>
      <c r="I83" s="191" t="s">
        <v>431</v>
      </c>
      <c r="J83" s="191" t="s">
        <v>361</v>
      </c>
      <c r="K83" s="192">
        <v>77030</v>
      </c>
      <c r="L83" s="91" t="s">
        <v>435</v>
      </c>
      <c r="M83" s="193">
        <v>393.98</v>
      </c>
      <c r="N83" s="193">
        <v>393.98</v>
      </c>
      <c r="O83" s="193">
        <f t="shared" si="5"/>
        <v>100</v>
      </c>
    </row>
    <row r="84" spans="2:15" ht="32.25" customHeight="1" x14ac:dyDescent="0.25">
      <c r="B84" s="178"/>
      <c r="C84" s="178"/>
      <c r="D84" s="95" t="s">
        <v>59</v>
      </c>
      <c r="E84" s="92" t="s">
        <v>429</v>
      </c>
      <c r="F84" s="189" t="s">
        <v>325</v>
      </c>
      <c r="G84" s="92" t="s">
        <v>329</v>
      </c>
      <c r="H84" s="190" t="s">
        <v>472</v>
      </c>
      <c r="I84" s="191" t="s">
        <v>431</v>
      </c>
      <c r="J84" s="191" t="s">
        <v>361</v>
      </c>
      <c r="K84" s="192">
        <v>77030</v>
      </c>
      <c r="L84" s="91">
        <v>200</v>
      </c>
      <c r="M84" s="193">
        <f>M85</f>
        <v>52.62</v>
      </c>
      <c r="N84" s="193">
        <f>N85</f>
        <v>52.62</v>
      </c>
      <c r="O84" s="274">
        <f t="shared" si="5"/>
        <v>100</v>
      </c>
    </row>
    <row r="85" spans="2:15" ht="33" customHeight="1" x14ac:dyDescent="0.25">
      <c r="B85" s="178"/>
      <c r="C85" s="178"/>
      <c r="D85" s="95" t="s">
        <v>60</v>
      </c>
      <c r="E85" s="92" t="s">
        <v>429</v>
      </c>
      <c r="F85" s="189" t="s">
        <v>325</v>
      </c>
      <c r="G85" s="92" t="s">
        <v>329</v>
      </c>
      <c r="H85" s="190" t="s">
        <v>472</v>
      </c>
      <c r="I85" s="191" t="s">
        <v>431</v>
      </c>
      <c r="J85" s="191" t="s">
        <v>361</v>
      </c>
      <c r="K85" s="192">
        <v>77030</v>
      </c>
      <c r="L85" s="91" t="s">
        <v>443</v>
      </c>
      <c r="M85" s="193">
        <v>52.62</v>
      </c>
      <c r="N85" s="193">
        <v>52.62</v>
      </c>
      <c r="O85" s="193">
        <f t="shared" si="5"/>
        <v>100</v>
      </c>
    </row>
    <row r="86" spans="2:15" ht="30" customHeight="1" x14ac:dyDescent="0.25">
      <c r="B86" s="178"/>
      <c r="C86" s="178"/>
      <c r="D86" s="95" t="s">
        <v>430</v>
      </c>
      <c r="E86" s="92" t="s">
        <v>429</v>
      </c>
      <c r="F86" s="189" t="s">
        <v>325</v>
      </c>
      <c r="G86" s="92" t="s">
        <v>329</v>
      </c>
      <c r="H86" s="190" t="s">
        <v>478</v>
      </c>
      <c r="I86" s="191" t="s">
        <v>431</v>
      </c>
      <c r="J86" s="191"/>
      <c r="K86" s="192"/>
      <c r="L86" s="91"/>
      <c r="M86" s="193">
        <f>M87</f>
        <v>19589.548000000003</v>
      </c>
      <c r="N86" s="193">
        <f>N87</f>
        <v>18917.217000000001</v>
      </c>
      <c r="O86" s="193">
        <f t="shared" si="5"/>
        <v>96.567909581170525</v>
      </c>
    </row>
    <row r="87" spans="2:15" ht="30.75" customHeight="1" x14ac:dyDescent="0.25">
      <c r="B87" s="178"/>
      <c r="C87" s="178"/>
      <c r="D87" s="95" t="s">
        <v>689</v>
      </c>
      <c r="E87" s="92" t="s">
        <v>429</v>
      </c>
      <c r="F87" s="189" t="s">
        <v>325</v>
      </c>
      <c r="G87" s="92" t="s">
        <v>329</v>
      </c>
      <c r="H87" s="190" t="s">
        <v>478</v>
      </c>
      <c r="I87" s="191" t="s">
        <v>381</v>
      </c>
      <c r="J87" s="191" t="s">
        <v>432</v>
      </c>
      <c r="K87" s="192"/>
      <c r="L87" s="91"/>
      <c r="M87" s="193">
        <f>M88+M91+M98</f>
        <v>19589.548000000003</v>
      </c>
      <c r="N87" s="193">
        <f>N88+N91+N98</f>
        <v>18917.217000000001</v>
      </c>
      <c r="O87" s="274">
        <f t="shared" si="5"/>
        <v>96.567909581170525</v>
      </c>
    </row>
    <row r="88" spans="2:15" ht="30.75" customHeight="1" x14ac:dyDescent="0.25">
      <c r="B88" s="178"/>
      <c r="C88" s="178"/>
      <c r="D88" s="95" t="s">
        <v>479</v>
      </c>
      <c r="E88" s="92" t="s">
        <v>429</v>
      </c>
      <c r="F88" s="189" t="s">
        <v>325</v>
      </c>
      <c r="G88" s="92" t="s">
        <v>329</v>
      </c>
      <c r="H88" s="190" t="s">
        <v>478</v>
      </c>
      <c r="I88" s="191" t="s">
        <v>381</v>
      </c>
      <c r="J88" s="191" t="s">
        <v>432</v>
      </c>
      <c r="K88" s="192" t="s">
        <v>480</v>
      </c>
      <c r="L88" s="91"/>
      <c r="M88" s="193">
        <f t="shared" ref="M88:N89" si="11">M89</f>
        <v>18358.2</v>
      </c>
      <c r="N88" s="193">
        <f t="shared" si="11"/>
        <v>17778.058000000001</v>
      </c>
      <c r="O88" s="193">
        <f t="shared" si="5"/>
        <v>96.83987536904489</v>
      </c>
    </row>
    <row r="89" spans="2:15" ht="60" customHeight="1" x14ac:dyDescent="0.25">
      <c r="B89" s="178"/>
      <c r="C89" s="178"/>
      <c r="D89" s="95" t="s">
        <v>57</v>
      </c>
      <c r="E89" s="92" t="s">
        <v>429</v>
      </c>
      <c r="F89" s="189" t="s">
        <v>325</v>
      </c>
      <c r="G89" s="92" t="s">
        <v>329</v>
      </c>
      <c r="H89" s="190" t="s">
        <v>478</v>
      </c>
      <c r="I89" s="191" t="s">
        <v>381</v>
      </c>
      <c r="J89" s="191" t="s">
        <v>432</v>
      </c>
      <c r="K89" s="192" t="s">
        <v>480</v>
      </c>
      <c r="L89" s="91">
        <v>100</v>
      </c>
      <c r="M89" s="193">
        <f t="shared" si="11"/>
        <v>18358.2</v>
      </c>
      <c r="N89" s="193">
        <f t="shared" si="11"/>
        <v>17778.058000000001</v>
      </c>
      <c r="O89" s="274">
        <f t="shared" si="5"/>
        <v>96.83987536904489</v>
      </c>
    </row>
    <row r="90" spans="2:15" ht="30" customHeight="1" x14ac:dyDescent="0.25">
      <c r="B90" s="178"/>
      <c r="C90" s="178"/>
      <c r="D90" s="95" t="s">
        <v>58</v>
      </c>
      <c r="E90" s="92" t="s">
        <v>429</v>
      </c>
      <c r="F90" s="189" t="s">
        <v>325</v>
      </c>
      <c r="G90" s="92" t="s">
        <v>329</v>
      </c>
      <c r="H90" s="190" t="s">
        <v>478</v>
      </c>
      <c r="I90" s="191" t="s">
        <v>381</v>
      </c>
      <c r="J90" s="191" t="s">
        <v>432</v>
      </c>
      <c r="K90" s="192" t="s">
        <v>480</v>
      </c>
      <c r="L90" s="91">
        <v>120</v>
      </c>
      <c r="M90" s="193">
        <v>18358.2</v>
      </c>
      <c r="N90" s="193">
        <v>17778.058000000001</v>
      </c>
      <c r="O90" s="276">
        <f t="shared" si="5"/>
        <v>96.83987536904489</v>
      </c>
    </row>
    <row r="91" spans="2:15" ht="32.25" customHeight="1" x14ac:dyDescent="0.25">
      <c r="B91" s="178"/>
      <c r="C91" s="178"/>
      <c r="D91" s="95" t="s">
        <v>437</v>
      </c>
      <c r="E91" s="92" t="s">
        <v>429</v>
      </c>
      <c r="F91" s="189" t="s">
        <v>325</v>
      </c>
      <c r="G91" s="92" t="s">
        <v>329</v>
      </c>
      <c r="H91" s="190" t="s">
        <v>478</v>
      </c>
      <c r="I91" s="191" t="s">
        <v>381</v>
      </c>
      <c r="J91" s="191" t="s">
        <v>432</v>
      </c>
      <c r="K91" s="192" t="s">
        <v>438</v>
      </c>
      <c r="L91" s="91"/>
      <c r="M91" s="193">
        <f>M92+M94+M96</f>
        <v>834.49</v>
      </c>
      <c r="N91" s="193">
        <f>N92+N94+N96</f>
        <v>742.30099999999993</v>
      </c>
      <c r="O91" s="276">
        <f t="shared" si="5"/>
        <v>88.952653716641294</v>
      </c>
    </row>
    <row r="92" spans="2:15" ht="61.5" customHeight="1" x14ac:dyDescent="0.25">
      <c r="B92" s="178"/>
      <c r="C92" s="178"/>
      <c r="D92" s="95" t="s">
        <v>57</v>
      </c>
      <c r="E92" s="92" t="s">
        <v>429</v>
      </c>
      <c r="F92" s="189" t="s">
        <v>325</v>
      </c>
      <c r="G92" s="92" t="s">
        <v>329</v>
      </c>
      <c r="H92" s="190" t="s">
        <v>478</v>
      </c>
      <c r="I92" s="191" t="s">
        <v>381</v>
      </c>
      <c r="J92" s="191" t="s">
        <v>432</v>
      </c>
      <c r="K92" s="192" t="s">
        <v>438</v>
      </c>
      <c r="L92" s="91">
        <v>100</v>
      </c>
      <c r="M92" s="193">
        <f>M93</f>
        <v>337.09</v>
      </c>
      <c r="N92" s="193">
        <f>N93</f>
        <v>251.584</v>
      </c>
      <c r="O92" s="276">
        <f t="shared" si="5"/>
        <v>74.634073986175807</v>
      </c>
    </row>
    <row r="93" spans="2:15" ht="32.25" customHeight="1" x14ac:dyDescent="0.25">
      <c r="B93" s="178"/>
      <c r="C93" s="178"/>
      <c r="D93" s="95" t="s">
        <v>58</v>
      </c>
      <c r="E93" s="92" t="s">
        <v>429</v>
      </c>
      <c r="F93" s="189" t="s">
        <v>325</v>
      </c>
      <c r="G93" s="92" t="s">
        <v>329</v>
      </c>
      <c r="H93" s="190" t="s">
        <v>478</v>
      </c>
      <c r="I93" s="191" t="s">
        <v>381</v>
      </c>
      <c r="J93" s="191" t="s">
        <v>432</v>
      </c>
      <c r="K93" s="192" t="s">
        <v>438</v>
      </c>
      <c r="L93" s="91">
        <v>120</v>
      </c>
      <c r="M93" s="193">
        <v>337.09</v>
      </c>
      <c r="N93" s="193">
        <v>251.584</v>
      </c>
      <c r="O93" s="193">
        <f t="shared" si="5"/>
        <v>74.634073986175807</v>
      </c>
    </row>
    <row r="94" spans="2:15" ht="30.75" customHeight="1" x14ac:dyDescent="0.25">
      <c r="B94" s="178"/>
      <c r="C94" s="178"/>
      <c r="D94" s="95" t="s">
        <v>59</v>
      </c>
      <c r="E94" s="92" t="s">
        <v>429</v>
      </c>
      <c r="F94" s="189" t="s">
        <v>325</v>
      </c>
      <c r="G94" s="92" t="s">
        <v>329</v>
      </c>
      <c r="H94" s="190" t="s">
        <v>478</v>
      </c>
      <c r="I94" s="191" t="s">
        <v>381</v>
      </c>
      <c r="J94" s="191" t="s">
        <v>432</v>
      </c>
      <c r="K94" s="192" t="s">
        <v>438</v>
      </c>
      <c r="L94" s="91">
        <v>200</v>
      </c>
      <c r="M94" s="193">
        <f>M95</f>
        <v>171.9</v>
      </c>
      <c r="N94" s="193">
        <v>170.07599999999999</v>
      </c>
      <c r="O94" s="274">
        <f t="shared" si="5"/>
        <v>98.938917975567193</v>
      </c>
    </row>
    <row r="95" spans="2:15" ht="30" customHeight="1" x14ac:dyDescent="0.25">
      <c r="B95" s="178"/>
      <c r="C95" s="178"/>
      <c r="D95" s="95" t="s">
        <v>60</v>
      </c>
      <c r="E95" s="92" t="s">
        <v>429</v>
      </c>
      <c r="F95" s="189" t="s">
        <v>325</v>
      </c>
      <c r="G95" s="92" t="s">
        <v>329</v>
      </c>
      <c r="H95" s="190" t="s">
        <v>478</v>
      </c>
      <c r="I95" s="191" t="s">
        <v>381</v>
      </c>
      <c r="J95" s="191" t="s">
        <v>432</v>
      </c>
      <c r="K95" s="192" t="s">
        <v>438</v>
      </c>
      <c r="L95" s="91">
        <v>240</v>
      </c>
      <c r="M95" s="193">
        <v>171.9</v>
      </c>
      <c r="N95" s="193">
        <v>135.9</v>
      </c>
      <c r="O95" s="193">
        <f t="shared" si="5"/>
        <v>79.057591623036643</v>
      </c>
    </row>
    <row r="96" spans="2:15" ht="15.75" customHeight="1" x14ac:dyDescent="0.25">
      <c r="B96" s="178"/>
      <c r="C96" s="178"/>
      <c r="D96" s="95" t="s">
        <v>63</v>
      </c>
      <c r="E96" s="92" t="s">
        <v>429</v>
      </c>
      <c r="F96" s="189" t="s">
        <v>325</v>
      </c>
      <c r="G96" s="92" t="s">
        <v>329</v>
      </c>
      <c r="H96" s="190" t="s">
        <v>478</v>
      </c>
      <c r="I96" s="191" t="s">
        <v>381</v>
      </c>
      <c r="J96" s="191" t="s">
        <v>432</v>
      </c>
      <c r="K96" s="192" t="s">
        <v>438</v>
      </c>
      <c r="L96" s="91">
        <v>800</v>
      </c>
      <c r="M96" s="193">
        <f>M97</f>
        <v>325.5</v>
      </c>
      <c r="N96" s="193">
        <f>N97</f>
        <v>320.64100000000002</v>
      </c>
      <c r="O96" s="274">
        <f t="shared" si="5"/>
        <v>98.507219662058375</v>
      </c>
    </row>
    <row r="97" spans="2:16" x14ac:dyDescent="0.25">
      <c r="B97" s="178"/>
      <c r="C97" s="178"/>
      <c r="D97" s="95" t="s">
        <v>64</v>
      </c>
      <c r="E97" s="92" t="s">
        <v>429</v>
      </c>
      <c r="F97" s="189" t="s">
        <v>325</v>
      </c>
      <c r="G97" s="92" t="s">
        <v>329</v>
      </c>
      <c r="H97" s="190" t="s">
        <v>478</v>
      </c>
      <c r="I97" s="191" t="s">
        <v>381</v>
      </c>
      <c r="J97" s="191" t="s">
        <v>432</v>
      </c>
      <c r="K97" s="192" t="s">
        <v>438</v>
      </c>
      <c r="L97" s="91">
        <v>850</v>
      </c>
      <c r="M97" s="193">
        <v>325.5</v>
      </c>
      <c r="N97" s="193">
        <v>320.64100000000002</v>
      </c>
      <c r="O97" s="193">
        <f t="shared" si="5"/>
        <v>98.507219662058375</v>
      </c>
    </row>
    <row r="98" spans="2:16" ht="45.75" customHeight="1" x14ac:dyDescent="0.25">
      <c r="B98" s="178"/>
      <c r="C98" s="178"/>
      <c r="D98" s="90" t="s">
        <v>481</v>
      </c>
      <c r="E98" s="92" t="s">
        <v>429</v>
      </c>
      <c r="F98" s="189" t="s">
        <v>325</v>
      </c>
      <c r="G98" s="92" t="s">
        <v>329</v>
      </c>
      <c r="H98" s="190" t="s">
        <v>478</v>
      </c>
      <c r="I98" s="191" t="s">
        <v>381</v>
      </c>
      <c r="J98" s="191" t="s">
        <v>432</v>
      </c>
      <c r="K98" s="192">
        <v>78050</v>
      </c>
      <c r="L98" s="91"/>
      <c r="M98" s="193">
        <f>M99</f>
        <v>396.858</v>
      </c>
      <c r="N98" s="193">
        <f>N99</f>
        <v>396.858</v>
      </c>
      <c r="O98" s="193">
        <f t="shared" si="5"/>
        <v>100</v>
      </c>
    </row>
    <row r="99" spans="2:16" ht="60.75" customHeight="1" x14ac:dyDescent="0.25">
      <c r="B99" s="178"/>
      <c r="C99" s="178"/>
      <c r="D99" s="95" t="s">
        <v>57</v>
      </c>
      <c r="E99" s="92" t="s">
        <v>429</v>
      </c>
      <c r="F99" s="189" t="s">
        <v>325</v>
      </c>
      <c r="G99" s="92" t="s">
        <v>329</v>
      </c>
      <c r="H99" s="190" t="s">
        <v>478</v>
      </c>
      <c r="I99" s="191" t="s">
        <v>381</v>
      </c>
      <c r="J99" s="191" t="s">
        <v>432</v>
      </c>
      <c r="K99" s="192">
        <v>78050</v>
      </c>
      <c r="L99" s="91">
        <v>100</v>
      </c>
      <c r="M99" s="193">
        <f>M100</f>
        <v>396.858</v>
      </c>
      <c r="N99" s="193">
        <f>N100</f>
        <v>396.858</v>
      </c>
      <c r="O99" s="193">
        <f t="shared" si="5"/>
        <v>100</v>
      </c>
    </row>
    <row r="100" spans="2:16" ht="30" x14ac:dyDescent="0.25">
      <c r="B100" s="178"/>
      <c r="C100" s="178"/>
      <c r="D100" s="95" t="s">
        <v>58</v>
      </c>
      <c r="E100" s="92" t="s">
        <v>429</v>
      </c>
      <c r="F100" s="189" t="s">
        <v>325</v>
      </c>
      <c r="G100" s="92" t="s">
        <v>329</v>
      </c>
      <c r="H100" s="190" t="s">
        <v>478</v>
      </c>
      <c r="I100" s="191" t="s">
        <v>381</v>
      </c>
      <c r="J100" s="191" t="s">
        <v>432</v>
      </c>
      <c r="K100" s="192">
        <v>78050</v>
      </c>
      <c r="L100" s="91">
        <v>120</v>
      </c>
      <c r="M100" s="193">
        <v>396.858</v>
      </c>
      <c r="N100" s="193">
        <v>396.858</v>
      </c>
      <c r="O100" s="193">
        <f t="shared" si="5"/>
        <v>100</v>
      </c>
    </row>
    <row r="101" spans="2:16" ht="45.75" customHeight="1" x14ac:dyDescent="0.25">
      <c r="B101" s="178"/>
      <c r="C101" s="178"/>
      <c r="D101" s="95" t="s">
        <v>696</v>
      </c>
      <c r="E101" s="92" t="s">
        <v>429</v>
      </c>
      <c r="F101" s="189" t="s">
        <v>325</v>
      </c>
      <c r="G101" s="92" t="s">
        <v>329</v>
      </c>
      <c r="H101" s="190">
        <v>89</v>
      </c>
      <c r="I101" s="191"/>
      <c r="J101" s="191"/>
      <c r="K101" s="192"/>
      <c r="L101" s="91"/>
      <c r="M101" s="193">
        <f>M102</f>
        <v>23.2</v>
      </c>
      <c r="N101" s="193">
        <f>N102</f>
        <v>3.2</v>
      </c>
      <c r="O101" s="274">
        <f t="shared" si="5"/>
        <v>13.793103448275861</v>
      </c>
    </row>
    <row r="102" spans="2:16" ht="45" customHeight="1" x14ac:dyDescent="0.25">
      <c r="B102" s="178"/>
      <c r="C102" s="178"/>
      <c r="D102" s="95" t="s">
        <v>697</v>
      </c>
      <c r="E102" s="92" t="s">
        <v>429</v>
      </c>
      <c r="F102" s="189" t="s">
        <v>325</v>
      </c>
      <c r="G102" s="92" t="s">
        <v>329</v>
      </c>
      <c r="H102" s="190">
        <v>89</v>
      </c>
      <c r="I102" s="191">
        <v>1</v>
      </c>
      <c r="J102" s="191"/>
      <c r="K102" s="192"/>
      <c r="L102" s="91"/>
      <c r="M102" s="193">
        <f>M103+M106</f>
        <v>23.2</v>
      </c>
      <c r="N102" s="193">
        <f>N103+N106</f>
        <v>3.2</v>
      </c>
      <c r="O102" s="193">
        <f t="shared" ref="O102:O158" si="12">N102/M102*100</f>
        <v>13.793103448275861</v>
      </c>
    </row>
    <row r="103" spans="2:16" ht="91.5" customHeight="1" x14ac:dyDescent="0.25">
      <c r="B103" s="178"/>
      <c r="C103" s="178"/>
      <c r="D103" s="95" t="s">
        <v>482</v>
      </c>
      <c r="E103" s="92" t="s">
        <v>429</v>
      </c>
      <c r="F103" s="189" t="s">
        <v>325</v>
      </c>
      <c r="G103" s="92" t="s">
        <v>329</v>
      </c>
      <c r="H103" s="190" t="s">
        <v>483</v>
      </c>
      <c r="I103" s="191" t="s">
        <v>380</v>
      </c>
      <c r="J103" s="191" t="s">
        <v>432</v>
      </c>
      <c r="K103" s="192">
        <v>77230</v>
      </c>
      <c r="L103" s="91"/>
      <c r="M103" s="193">
        <f t="shared" ref="M103:N104" si="13">M104</f>
        <v>20</v>
      </c>
      <c r="N103" s="193">
        <f t="shared" si="13"/>
        <v>0</v>
      </c>
      <c r="O103" s="193">
        <f t="shared" si="12"/>
        <v>0</v>
      </c>
    </row>
    <row r="104" spans="2:16" ht="60" customHeight="1" x14ac:dyDescent="0.25">
      <c r="B104" s="178"/>
      <c r="C104" s="178"/>
      <c r="D104" s="95" t="s">
        <v>57</v>
      </c>
      <c r="E104" s="92" t="s">
        <v>429</v>
      </c>
      <c r="F104" s="189" t="s">
        <v>325</v>
      </c>
      <c r="G104" s="92" t="s">
        <v>329</v>
      </c>
      <c r="H104" s="190" t="s">
        <v>483</v>
      </c>
      <c r="I104" s="191" t="s">
        <v>380</v>
      </c>
      <c r="J104" s="191" t="s">
        <v>432</v>
      </c>
      <c r="K104" s="192">
        <v>77230</v>
      </c>
      <c r="L104" s="200">
        <v>100</v>
      </c>
      <c r="M104" s="193">
        <f t="shared" si="13"/>
        <v>20</v>
      </c>
      <c r="N104" s="193">
        <f t="shared" si="13"/>
        <v>0</v>
      </c>
      <c r="O104" s="274">
        <f t="shared" si="12"/>
        <v>0</v>
      </c>
    </row>
    <row r="105" spans="2:16" ht="30.75" customHeight="1" x14ac:dyDescent="0.25">
      <c r="B105" s="178"/>
      <c r="C105" s="178"/>
      <c r="D105" s="95" t="s">
        <v>58</v>
      </c>
      <c r="E105" s="92" t="s">
        <v>429</v>
      </c>
      <c r="F105" s="189" t="s">
        <v>325</v>
      </c>
      <c r="G105" s="92" t="s">
        <v>329</v>
      </c>
      <c r="H105" s="190" t="s">
        <v>483</v>
      </c>
      <c r="I105" s="191" t="s">
        <v>380</v>
      </c>
      <c r="J105" s="191" t="s">
        <v>432</v>
      </c>
      <c r="K105" s="192">
        <v>77230</v>
      </c>
      <c r="L105" s="91">
        <v>120</v>
      </c>
      <c r="M105" s="193">
        <v>20</v>
      </c>
      <c r="N105" s="193"/>
      <c r="O105" s="193">
        <f t="shared" si="12"/>
        <v>0</v>
      </c>
    </row>
    <row r="106" spans="2:16" ht="47.25" customHeight="1" x14ac:dyDescent="0.25">
      <c r="B106" s="178"/>
      <c r="C106" s="178"/>
      <c r="D106" s="95" t="s">
        <v>484</v>
      </c>
      <c r="E106" s="92" t="s">
        <v>429</v>
      </c>
      <c r="F106" s="189" t="s">
        <v>325</v>
      </c>
      <c r="G106" s="92" t="s">
        <v>329</v>
      </c>
      <c r="H106" s="190" t="s">
        <v>483</v>
      </c>
      <c r="I106" s="191" t="s">
        <v>380</v>
      </c>
      <c r="J106" s="191" t="s">
        <v>432</v>
      </c>
      <c r="K106" s="192" t="s">
        <v>485</v>
      </c>
      <c r="L106" s="91"/>
      <c r="M106" s="193">
        <f t="shared" ref="M106:N107" si="14">M107</f>
        <v>3.2</v>
      </c>
      <c r="N106" s="193">
        <f t="shared" si="14"/>
        <v>3.2</v>
      </c>
      <c r="O106" s="193">
        <f t="shared" si="12"/>
        <v>100</v>
      </c>
    </row>
    <row r="107" spans="2:16" ht="30.75" customHeight="1" x14ac:dyDescent="0.25">
      <c r="B107" s="178"/>
      <c r="C107" s="178"/>
      <c r="D107" s="95" t="s">
        <v>59</v>
      </c>
      <c r="E107" s="92" t="s">
        <v>429</v>
      </c>
      <c r="F107" s="189" t="s">
        <v>325</v>
      </c>
      <c r="G107" s="92" t="s">
        <v>329</v>
      </c>
      <c r="H107" s="190" t="s">
        <v>483</v>
      </c>
      <c r="I107" s="191" t="s">
        <v>380</v>
      </c>
      <c r="J107" s="191" t="s">
        <v>432</v>
      </c>
      <c r="K107" s="192" t="s">
        <v>485</v>
      </c>
      <c r="L107" s="91">
        <v>200</v>
      </c>
      <c r="M107" s="193">
        <f t="shared" si="14"/>
        <v>3.2</v>
      </c>
      <c r="N107" s="193">
        <f t="shared" si="14"/>
        <v>3.2</v>
      </c>
      <c r="O107" s="274">
        <f t="shared" si="12"/>
        <v>100</v>
      </c>
    </row>
    <row r="108" spans="2:16" ht="30.75" customHeight="1" x14ac:dyDescent="0.25">
      <c r="B108" s="178"/>
      <c r="C108" s="178"/>
      <c r="D108" s="95" t="s">
        <v>60</v>
      </c>
      <c r="E108" s="92" t="s">
        <v>429</v>
      </c>
      <c r="F108" s="189" t="s">
        <v>325</v>
      </c>
      <c r="G108" s="92" t="s">
        <v>329</v>
      </c>
      <c r="H108" s="190" t="s">
        <v>483</v>
      </c>
      <c r="I108" s="191" t="s">
        <v>380</v>
      </c>
      <c r="J108" s="191" t="s">
        <v>432</v>
      </c>
      <c r="K108" s="192" t="s">
        <v>485</v>
      </c>
      <c r="L108" s="91" t="s">
        <v>443</v>
      </c>
      <c r="M108" s="193">
        <v>3.2</v>
      </c>
      <c r="N108" s="193">
        <v>3.2</v>
      </c>
      <c r="O108" s="193">
        <f t="shared" si="12"/>
        <v>100</v>
      </c>
    </row>
    <row r="109" spans="2:16" ht="14.25" customHeight="1" x14ac:dyDescent="0.25">
      <c r="B109" s="178"/>
      <c r="C109" s="178"/>
      <c r="D109" s="95" t="s">
        <v>330</v>
      </c>
      <c r="E109" s="92" t="s">
        <v>429</v>
      </c>
      <c r="F109" s="189" t="s">
        <v>325</v>
      </c>
      <c r="G109" s="92" t="s">
        <v>331</v>
      </c>
      <c r="H109" s="190"/>
      <c r="I109" s="191"/>
      <c r="J109" s="191"/>
      <c r="K109" s="192"/>
      <c r="L109" s="91"/>
      <c r="M109" s="193">
        <f t="shared" ref="M109:N112" si="15">M110</f>
        <v>3.2</v>
      </c>
      <c r="N109" s="193">
        <f t="shared" si="15"/>
        <v>3.2</v>
      </c>
      <c r="O109" s="193">
        <f t="shared" si="12"/>
        <v>100</v>
      </c>
    </row>
    <row r="110" spans="2:16" ht="46.5" customHeight="1" x14ac:dyDescent="0.25">
      <c r="B110" s="178"/>
      <c r="C110" s="178"/>
      <c r="D110" s="95" t="s">
        <v>696</v>
      </c>
      <c r="E110" s="92" t="s">
        <v>429</v>
      </c>
      <c r="F110" s="189" t="s">
        <v>325</v>
      </c>
      <c r="G110" s="92" t="s">
        <v>331</v>
      </c>
      <c r="H110" s="190" t="s">
        <v>483</v>
      </c>
      <c r="I110" s="191" t="s">
        <v>431</v>
      </c>
      <c r="J110" s="191"/>
      <c r="K110" s="192"/>
      <c r="L110" s="91"/>
      <c r="M110" s="193">
        <f t="shared" si="15"/>
        <v>3.2</v>
      </c>
      <c r="N110" s="193">
        <f t="shared" si="15"/>
        <v>3.2</v>
      </c>
      <c r="O110" s="193">
        <f t="shared" si="12"/>
        <v>100</v>
      </c>
    </row>
    <row r="111" spans="2:16" ht="46.5" customHeight="1" x14ac:dyDescent="0.25">
      <c r="B111" s="178"/>
      <c r="C111" s="178"/>
      <c r="D111" s="95" t="s">
        <v>697</v>
      </c>
      <c r="E111" s="92" t="s">
        <v>429</v>
      </c>
      <c r="F111" s="92" t="s">
        <v>325</v>
      </c>
      <c r="G111" s="216" t="s">
        <v>331</v>
      </c>
      <c r="H111" s="190" t="s">
        <v>483</v>
      </c>
      <c r="I111" s="191" t="s">
        <v>380</v>
      </c>
      <c r="J111" s="191"/>
      <c r="K111" s="192"/>
      <c r="L111" s="91"/>
      <c r="M111" s="193">
        <f t="shared" si="15"/>
        <v>3.2</v>
      </c>
      <c r="N111" s="193">
        <f t="shared" si="15"/>
        <v>3.2</v>
      </c>
      <c r="O111" s="193">
        <f t="shared" si="12"/>
        <v>100</v>
      </c>
    </row>
    <row r="112" spans="2:16" ht="61.5" customHeight="1" x14ac:dyDescent="0.25">
      <c r="B112" s="178"/>
      <c r="C112" s="178"/>
      <c r="D112" s="95" t="s">
        <v>486</v>
      </c>
      <c r="E112" s="92" t="s">
        <v>429</v>
      </c>
      <c r="F112" s="189" t="s">
        <v>325</v>
      </c>
      <c r="G112" s="92" t="s">
        <v>331</v>
      </c>
      <c r="H112" s="190" t="s">
        <v>483</v>
      </c>
      <c r="I112" s="191" t="s">
        <v>380</v>
      </c>
      <c r="J112" s="191" t="s">
        <v>432</v>
      </c>
      <c r="K112" s="192" t="s">
        <v>487</v>
      </c>
      <c r="L112" s="91"/>
      <c r="M112" s="193">
        <f>M113</f>
        <v>3.2</v>
      </c>
      <c r="N112" s="193">
        <f t="shared" si="15"/>
        <v>3.2</v>
      </c>
      <c r="O112" s="193">
        <f t="shared" si="12"/>
        <v>100</v>
      </c>
      <c r="P112" s="206"/>
    </row>
    <row r="113" spans="2:17" ht="30.75" customHeight="1" x14ac:dyDescent="0.25">
      <c r="B113" s="178"/>
      <c r="C113" s="178"/>
      <c r="D113" s="95" t="s">
        <v>59</v>
      </c>
      <c r="E113" s="92" t="s">
        <v>429</v>
      </c>
      <c r="F113" s="189" t="s">
        <v>325</v>
      </c>
      <c r="G113" s="92" t="s">
        <v>331</v>
      </c>
      <c r="H113" s="190" t="s">
        <v>483</v>
      </c>
      <c r="I113" s="191" t="s">
        <v>380</v>
      </c>
      <c r="J113" s="191" t="s">
        <v>432</v>
      </c>
      <c r="K113" s="192" t="s">
        <v>487</v>
      </c>
      <c r="L113" s="91">
        <v>200</v>
      </c>
      <c r="M113" s="193">
        <f>M114</f>
        <v>3.2</v>
      </c>
      <c r="N113" s="193">
        <f>N114</f>
        <v>3.2</v>
      </c>
      <c r="O113" s="273">
        <f t="shared" si="12"/>
        <v>100</v>
      </c>
    </row>
    <row r="114" spans="2:17" ht="30.75" customHeight="1" x14ac:dyDescent="0.25">
      <c r="B114" s="178"/>
      <c r="C114" s="178"/>
      <c r="D114" s="95" t="s">
        <v>60</v>
      </c>
      <c r="E114" s="92" t="s">
        <v>429</v>
      </c>
      <c r="F114" s="189" t="s">
        <v>325</v>
      </c>
      <c r="G114" s="92" t="s">
        <v>331</v>
      </c>
      <c r="H114" s="190" t="s">
        <v>483</v>
      </c>
      <c r="I114" s="191" t="s">
        <v>380</v>
      </c>
      <c r="J114" s="191" t="s">
        <v>432</v>
      </c>
      <c r="K114" s="192" t="s">
        <v>487</v>
      </c>
      <c r="L114" s="91" t="s">
        <v>443</v>
      </c>
      <c r="M114" s="193">
        <v>3.2</v>
      </c>
      <c r="N114" s="193">
        <v>3.2</v>
      </c>
      <c r="O114" s="274">
        <f t="shared" si="12"/>
        <v>100</v>
      </c>
    </row>
    <row r="115" spans="2:17" ht="15.75" customHeight="1" x14ac:dyDescent="0.25">
      <c r="B115" s="178"/>
      <c r="C115" s="178"/>
      <c r="D115" s="95" t="s">
        <v>334</v>
      </c>
      <c r="E115" s="92" t="s">
        <v>429</v>
      </c>
      <c r="F115" s="102" t="s">
        <v>325</v>
      </c>
      <c r="G115" s="102" t="s">
        <v>335</v>
      </c>
      <c r="H115" s="217"/>
      <c r="I115" s="201"/>
      <c r="J115" s="218"/>
      <c r="K115" s="202"/>
      <c r="L115" s="104"/>
      <c r="M115" s="193">
        <f t="shared" ref="M115:N119" si="16">M116</f>
        <v>929.9</v>
      </c>
      <c r="N115" s="193">
        <f t="shared" si="16"/>
        <v>929.91099999999994</v>
      </c>
      <c r="O115" s="193">
        <f t="shared" si="12"/>
        <v>100.00118292289493</v>
      </c>
    </row>
    <row r="116" spans="2:17" ht="45.75" customHeight="1" x14ac:dyDescent="0.25">
      <c r="B116" s="178"/>
      <c r="C116" s="178"/>
      <c r="D116" s="95" t="s">
        <v>696</v>
      </c>
      <c r="E116" s="92" t="s">
        <v>429</v>
      </c>
      <c r="F116" s="102" t="s">
        <v>325</v>
      </c>
      <c r="G116" s="102" t="s">
        <v>335</v>
      </c>
      <c r="H116" s="197" t="s">
        <v>483</v>
      </c>
      <c r="I116" s="191">
        <v>0</v>
      </c>
      <c r="J116" s="218"/>
      <c r="K116" s="202"/>
      <c r="L116" s="104"/>
      <c r="M116" s="193">
        <f t="shared" si="16"/>
        <v>929.9</v>
      </c>
      <c r="N116" s="193">
        <f t="shared" si="16"/>
        <v>929.91099999999994</v>
      </c>
      <c r="O116" s="273">
        <f t="shared" si="12"/>
        <v>100.00118292289493</v>
      </c>
    </row>
    <row r="117" spans="2:17" ht="47.25" customHeight="1" x14ac:dyDescent="0.25">
      <c r="B117" s="178"/>
      <c r="C117" s="178"/>
      <c r="D117" s="95" t="s">
        <v>697</v>
      </c>
      <c r="E117" s="92" t="s">
        <v>429</v>
      </c>
      <c r="F117" s="92" t="s">
        <v>325</v>
      </c>
      <c r="G117" s="92" t="s">
        <v>335</v>
      </c>
      <c r="H117" s="219" t="s">
        <v>483</v>
      </c>
      <c r="I117" s="191" t="s">
        <v>380</v>
      </c>
      <c r="J117" s="218"/>
      <c r="K117" s="202"/>
      <c r="L117" s="104"/>
      <c r="M117" s="193">
        <f t="shared" si="16"/>
        <v>929.9</v>
      </c>
      <c r="N117" s="220">
        <f t="shared" si="16"/>
        <v>929.91099999999994</v>
      </c>
      <c r="O117" s="273">
        <f t="shared" si="12"/>
        <v>100.00118292289493</v>
      </c>
    </row>
    <row r="118" spans="2:17" ht="32.25" customHeight="1" x14ac:dyDescent="0.25">
      <c r="B118" s="178"/>
      <c r="C118" s="178"/>
      <c r="D118" s="95" t="s">
        <v>488</v>
      </c>
      <c r="E118" s="92" t="s">
        <v>429</v>
      </c>
      <c r="F118" s="92" t="s">
        <v>325</v>
      </c>
      <c r="G118" s="102" t="s">
        <v>335</v>
      </c>
      <c r="H118" s="221" t="s">
        <v>483</v>
      </c>
      <c r="I118" s="222" t="s">
        <v>380</v>
      </c>
      <c r="J118" s="222" t="s">
        <v>432</v>
      </c>
      <c r="K118" s="91" t="s">
        <v>489</v>
      </c>
      <c r="L118" s="223"/>
      <c r="M118" s="193">
        <f t="shared" si="16"/>
        <v>929.9</v>
      </c>
      <c r="N118" s="193">
        <f t="shared" si="16"/>
        <v>929.91099999999994</v>
      </c>
      <c r="O118" s="274">
        <f t="shared" si="12"/>
        <v>100.00118292289493</v>
      </c>
    </row>
    <row r="119" spans="2:17" ht="15.75" customHeight="1" x14ac:dyDescent="0.25">
      <c r="B119" s="178"/>
      <c r="C119" s="178"/>
      <c r="D119" s="224" t="s">
        <v>63</v>
      </c>
      <c r="E119" s="92" t="s">
        <v>429</v>
      </c>
      <c r="F119" s="102" t="s">
        <v>325</v>
      </c>
      <c r="G119" s="102" t="s">
        <v>335</v>
      </c>
      <c r="H119" s="221" t="s">
        <v>483</v>
      </c>
      <c r="I119" s="222" t="s">
        <v>380</v>
      </c>
      <c r="J119" s="191" t="s">
        <v>432</v>
      </c>
      <c r="K119" s="192" t="s">
        <v>489</v>
      </c>
      <c r="L119" s="91" t="s">
        <v>122</v>
      </c>
      <c r="M119" s="193">
        <f t="shared" si="16"/>
        <v>929.9</v>
      </c>
      <c r="N119" s="193">
        <f t="shared" si="16"/>
        <v>929.91099999999994</v>
      </c>
      <c r="O119" s="193">
        <f t="shared" si="12"/>
        <v>100.00118292289493</v>
      </c>
    </row>
    <row r="120" spans="2:17" ht="16.5" customHeight="1" x14ac:dyDescent="0.25">
      <c r="B120" s="178"/>
      <c r="C120" s="178"/>
      <c r="D120" s="80" t="s">
        <v>65</v>
      </c>
      <c r="E120" s="92" t="s">
        <v>429</v>
      </c>
      <c r="F120" s="92" t="s">
        <v>325</v>
      </c>
      <c r="G120" s="92" t="s">
        <v>335</v>
      </c>
      <c r="H120" s="221" t="s">
        <v>483</v>
      </c>
      <c r="I120" s="191" t="s">
        <v>380</v>
      </c>
      <c r="J120" s="225" t="s">
        <v>432</v>
      </c>
      <c r="K120" s="91" t="s">
        <v>489</v>
      </c>
      <c r="L120" s="226" t="s">
        <v>490</v>
      </c>
      <c r="M120" s="199">
        <v>929.9</v>
      </c>
      <c r="N120" s="193">
        <v>929.91099999999994</v>
      </c>
      <c r="O120" s="193">
        <f t="shared" si="12"/>
        <v>100.00118292289493</v>
      </c>
    </row>
    <row r="121" spans="2:17" ht="15" customHeight="1" x14ac:dyDescent="0.25">
      <c r="B121" s="178"/>
      <c r="C121" s="178"/>
      <c r="D121" s="95" t="s">
        <v>66</v>
      </c>
      <c r="E121" s="92" t="s">
        <v>429</v>
      </c>
      <c r="F121" s="189" t="s">
        <v>325</v>
      </c>
      <c r="G121" s="92">
        <v>11</v>
      </c>
      <c r="H121" s="190" t="s">
        <v>123</v>
      </c>
      <c r="I121" s="191"/>
      <c r="J121" s="191"/>
      <c r="K121" s="192"/>
      <c r="L121" s="91" t="s">
        <v>123</v>
      </c>
      <c r="M121" s="193">
        <f t="shared" ref="M121:N123" si="17">M122</f>
        <v>100</v>
      </c>
      <c r="N121" s="193">
        <f t="shared" si="17"/>
        <v>0.3</v>
      </c>
      <c r="O121" s="193">
        <f t="shared" si="12"/>
        <v>0.3</v>
      </c>
    </row>
    <row r="122" spans="2:17" ht="46.5" customHeight="1" x14ac:dyDescent="0.25">
      <c r="B122" s="178"/>
      <c r="C122" s="178"/>
      <c r="D122" s="95" t="s">
        <v>696</v>
      </c>
      <c r="E122" s="92" t="s">
        <v>429</v>
      </c>
      <c r="F122" s="189" t="s">
        <v>325</v>
      </c>
      <c r="G122" s="92">
        <v>11</v>
      </c>
      <c r="H122" s="190" t="s">
        <v>483</v>
      </c>
      <c r="I122" s="191" t="s">
        <v>431</v>
      </c>
      <c r="J122" s="191"/>
      <c r="K122" s="192"/>
      <c r="L122" s="91"/>
      <c r="M122" s="193">
        <f t="shared" si="17"/>
        <v>100</v>
      </c>
      <c r="N122" s="193">
        <f t="shared" si="17"/>
        <v>0.3</v>
      </c>
      <c r="O122" s="193">
        <f t="shared" si="12"/>
        <v>0.3</v>
      </c>
    </row>
    <row r="123" spans="2:17" ht="45.75" customHeight="1" x14ac:dyDescent="0.25">
      <c r="B123" s="178"/>
      <c r="C123" s="178"/>
      <c r="D123" s="95" t="s">
        <v>697</v>
      </c>
      <c r="E123" s="92" t="s">
        <v>429</v>
      </c>
      <c r="F123" s="189" t="s">
        <v>325</v>
      </c>
      <c r="G123" s="92">
        <v>11</v>
      </c>
      <c r="H123" s="190" t="s">
        <v>483</v>
      </c>
      <c r="I123" s="191" t="s">
        <v>380</v>
      </c>
      <c r="J123" s="191" t="s">
        <v>432</v>
      </c>
      <c r="K123" s="192"/>
      <c r="L123" s="91"/>
      <c r="M123" s="193">
        <f>M124</f>
        <v>100</v>
      </c>
      <c r="N123" s="193">
        <f t="shared" si="17"/>
        <v>0.3</v>
      </c>
      <c r="O123" s="274">
        <f t="shared" si="12"/>
        <v>0.3</v>
      </c>
    </row>
    <row r="124" spans="2:17" ht="32.25" customHeight="1" x14ac:dyDescent="0.25">
      <c r="B124" s="178"/>
      <c r="C124" s="178"/>
      <c r="D124" s="95" t="s">
        <v>690</v>
      </c>
      <c r="E124" s="92" t="s">
        <v>429</v>
      </c>
      <c r="F124" s="189" t="s">
        <v>325</v>
      </c>
      <c r="G124" s="92">
        <v>11</v>
      </c>
      <c r="H124" s="190" t="s">
        <v>483</v>
      </c>
      <c r="I124" s="191" t="s">
        <v>380</v>
      </c>
      <c r="J124" s="191" t="s">
        <v>432</v>
      </c>
      <c r="K124" s="192" t="s">
        <v>492</v>
      </c>
      <c r="L124" s="91" t="s">
        <v>123</v>
      </c>
      <c r="M124" s="193">
        <f>M126</f>
        <v>100</v>
      </c>
      <c r="N124" s="193">
        <f>N126</f>
        <v>0.3</v>
      </c>
      <c r="O124" s="193">
        <f t="shared" si="12"/>
        <v>0.3</v>
      </c>
    </row>
    <row r="125" spans="2:17" ht="17.25" customHeight="1" x14ac:dyDescent="0.25">
      <c r="B125" s="178"/>
      <c r="C125" s="178"/>
      <c r="D125" s="95" t="s">
        <v>63</v>
      </c>
      <c r="E125" s="92" t="s">
        <v>429</v>
      </c>
      <c r="F125" s="189" t="s">
        <v>325</v>
      </c>
      <c r="G125" s="92">
        <v>11</v>
      </c>
      <c r="H125" s="190" t="s">
        <v>483</v>
      </c>
      <c r="I125" s="191" t="s">
        <v>380</v>
      </c>
      <c r="J125" s="191" t="s">
        <v>432</v>
      </c>
      <c r="K125" s="192" t="s">
        <v>492</v>
      </c>
      <c r="L125" s="91">
        <v>800</v>
      </c>
      <c r="M125" s="193">
        <f>M126</f>
        <v>100</v>
      </c>
      <c r="N125" s="193">
        <f>N126</f>
        <v>0.3</v>
      </c>
      <c r="O125" s="274">
        <f t="shared" si="12"/>
        <v>0.3</v>
      </c>
    </row>
    <row r="126" spans="2:17" x14ac:dyDescent="0.25">
      <c r="B126" s="178"/>
      <c r="C126" s="178"/>
      <c r="D126" s="95" t="s">
        <v>67</v>
      </c>
      <c r="E126" s="92" t="s">
        <v>429</v>
      </c>
      <c r="F126" s="189" t="s">
        <v>325</v>
      </c>
      <c r="G126" s="92">
        <v>11</v>
      </c>
      <c r="H126" s="190" t="s">
        <v>483</v>
      </c>
      <c r="I126" s="191" t="s">
        <v>380</v>
      </c>
      <c r="J126" s="191" t="s">
        <v>432</v>
      </c>
      <c r="K126" s="192" t="s">
        <v>492</v>
      </c>
      <c r="L126" s="91" t="s">
        <v>493</v>
      </c>
      <c r="M126" s="193">
        <v>100</v>
      </c>
      <c r="N126" s="193">
        <v>0.3</v>
      </c>
      <c r="O126" s="193">
        <f t="shared" si="12"/>
        <v>0.3</v>
      </c>
      <c r="Q126" s="227"/>
    </row>
    <row r="127" spans="2:17" ht="15.75" customHeight="1" x14ac:dyDescent="0.25">
      <c r="B127" s="178"/>
      <c r="C127" s="178"/>
      <c r="D127" s="95" t="s">
        <v>336</v>
      </c>
      <c r="E127" s="92" t="s">
        <v>429</v>
      </c>
      <c r="F127" s="189" t="s">
        <v>325</v>
      </c>
      <c r="G127" s="92" t="s">
        <v>337</v>
      </c>
      <c r="H127" s="190"/>
      <c r="I127" s="191"/>
      <c r="J127" s="191"/>
      <c r="K127" s="192"/>
      <c r="L127" s="91"/>
      <c r="M127" s="193">
        <f>M128+M138+M144+M164+M182+M159+M173+M153</f>
        <v>15598.099000000002</v>
      </c>
      <c r="N127" s="193">
        <f>N128+N138+N144+N164+N182+N159+N173+N153</f>
        <v>14570.778999999999</v>
      </c>
      <c r="O127" s="274">
        <f t="shared" si="12"/>
        <v>93.413812798598059</v>
      </c>
    </row>
    <row r="128" spans="2:17" ht="30.75" customHeight="1" x14ac:dyDescent="0.25">
      <c r="B128" s="178"/>
      <c r="C128" s="178"/>
      <c r="D128" s="208" t="s">
        <v>452</v>
      </c>
      <c r="E128" s="92" t="s">
        <v>429</v>
      </c>
      <c r="F128" s="189" t="s">
        <v>325</v>
      </c>
      <c r="G128" s="92" t="s">
        <v>337</v>
      </c>
      <c r="H128" s="190" t="s">
        <v>331</v>
      </c>
      <c r="I128" s="191" t="s">
        <v>431</v>
      </c>
      <c r="J128" s="191"/>
      <c r="K128" s="192"/>
      <c r="L128" s="91"/>
      <c r="M128" s="193">
        <f t="shared" ref="M128:N130" si="18">M129</f>
        <v>515.1</v>
      </c>
      <c r="N128" s="193">
        <f t="shared" si="18"/>
        <v>465.91399999999999</v>
      </c>
      <c r="O128" s="276">
        <f t="shared" si="12"/>
        <v>90.451174529217624</v>
      </c>
    </row>
    <row r="129" spans="2:15" ht="30.75" customHeight="1" x14ac:dyDescent="0.25">
      <c r="B129" s="178"/>
      <c r="C129" s="178"/>
      <c r="D129" s="209" t="s">
        <v>453</v>
      </c>
      <c r="E129" s="92">
        <v>900</v>
      </c>
      <c r="F129" s="189" t="s">
        <v>325</v>
      </c>
      <c r="G129" s="92" t="s">
        <v>337</v>
      </c>
      <c r="H129" s="190" t="s">
        <v>331</v>
      </c>
      <c r="I129" s="191" t="s">
        <v>3</v>
      </c>
      <c r="J129" s="191"/>
      <c r="K129" s="192"/>
      <c r="L129" s="91"/>
      <c r="M129" s="193">
        <f t="shared" si="18"/>
        <v>515.1</v>
      </c>
      <c r="N129" s="193">
        <f t="shared" si="18"/>
        <v>465.91399999999999</v>
      </c>
      <c r="O129" s="193">
        <f t="shared" si="12"/>
        <v>90.451174529217624</v>
      </c>
    </row>
    <row r="130" spans="2:15" ht="33" customHeight="1" x14ac:dyDescent="0.25">
      <c r="B130" s="178"/>
      <c r="C130" s="178"/>
      <c r="D130" s="209" t="s">
        <v>454</v>
      </c>
      <c r="E130" s="92">
        <v>900</v>
      </c>
      <c r="F130" s="189" t="s">
        <v>325</v>
      </c>
      <c r="G130" s="92" t="s">
        <v>337</v>
      </c>
      <c r="H130" s="190" t="s">
        <v>331</v>
      </c>
      <c r="I130" s="191" t="s">
        <v>3</v>
      </c>
      <c r="J130" s="191" t="s">
        <v>333</v>
      </c>
      <c r="K130" s="192"/>
      <c r="L130" s="91"/>
      <c r="M130" s="193">
        <f>M131</f>
        <v>515.1</v>
      </c>
      <c r="N130" s="193">
        <f t="shared" si="18"/>
        <v>465.91399999999999</v>
      </c>
      <c r="O130" s="193">
        <f t="shared" si="12"/>
        <v>90.451174529217624</v>
      </c>
    </row>
    <row r="131" spans="2:15" ht="15" customHeight="1" x14ac:dyDescent="0.25">
      <c r="B131" s="178"/>
      <c r="C131" s="178"/>
      <c r="D131" s="95" t="s">
        <v>68</v>
      </c>
      <c r="E131" s="92">
        <v>900</v>
      </c>
      <c r="F131" s="189" t="s">
        <v>325</v>
      </c>
      <c r="G131" s="92" t="s">
        <v>337</v>
      </c>
      <c r="H131" s="190" t="s">
        <v>331</v>
      </c>
      <c r="I131" s="191" t="s">
        <v>3</v>
      </c>
      <c r="J131" s="191" t="s">
        <v>333</v>
      </c>
      <c r="K131" s="192" t="s">
        <v>494</v>
      </c>
      <c r="L131" s="91"/>
      <c r="M131" s="193">
        <f>M132+M134+M136</f>
        <v>515.1</v>
      </c>
      <c r="N131" s="193">
        <f>N132+N134+N136</f>
        <v>465.91399999999999</v>
      </c>
      <c r="O131" s="274">
        <f t="shared" si="12"/>
        <v>90.451174529217624</v>
      </c>
    </row>
    <row r="132" spans="2:15" ht="60.75" customHeight="1" x14ac:dyDescent="0.25">
      <c r="B132" s="178"/>
      <c r="C132" s="178"/>
      <c r="D132" s="95" t="s">
        <v>57</v>
      </c>
      <c r="E132" s="92">
        <v>900</v>
      </c>
      <c r="F132" s="189" t="s">
        <v>325</v>
      </c>
      <c r="G132" s="92" t="s">
        <v>337</v>
      </c>
      <c r="H132" s="190" t="s">
        <v>331</v>
      </c>
      <c r="I132" s="191" t="s">
        <v>3</v>
      </c>
      <c r="J132" s="191" t="s">
        <v>333</v>
      </c>
      <c r="K132" s="192" t="s">
        <v>494</v>
      </c>
      <c r="L132" s="91">
        <v>100</v>
      </c>
      <c r="M132" s="193">
        <f>M133</f>
        <v>374.4</v>
      </c>
      <c r="N132" s="193">
        <f>N133</f>
        <v>354.17899999999997</v>
      </c>
      <c r="O132" s="193">
        <f t="shared" si="12"/>
        <v>94.599091880341874</v>
      </c>
    </row>
    <row r="133" spans="2:15" ht="17.25" customHeight="1" x14ac:dyDescent="0.25">
      <c r="B133" s="178"/>
      <c r="C133" s="178"/>
      <c r="D133" s="95" t="s">
        <v>69</v>
      </c>
      <c r="E133" s="92">
        <v>900</v>
      </c>
      <c r="F133" s="189" t="s">
        <v>325</v>
      </c>
      <c r="G133" s="92" t="s">
        <v>337</v>
      </c>
      <c r="H133" s="190" t="s">
        <v>331</v>
      </c>
      <c r="I133" s="191" t="s">
        <v>3</v>
      </c>
      <c r="J133" s="191" t="s">
        <v>333</v>
      </c>
      <c r="K133" s="192" t="s">
        <v>494</v>
      </c>
      <c r="L133" s="91" t="s">
        <v>495</v>
      </c>
      <c r="M133" s="193">
        <v>374.4</v>
      </c>
      <c r="N133" s="193">
        <v>354.17899999999997</v>
      </c>
      <c r="O133" s="193">
        <f t="shared" si="12"/>
        <v>94.599091880341874</v>
      </c>
    </row>
    <row r="134" spans="2:15" ht="31.5" customHeight="1" x14ac:dyDescent="0.25">
      <c r="B134" s="178"/>
      <c r="C134" s="178"/>
      <c r="D134" s="95" t="s">
        <v>59</v>
      </c>
      <c r="E134" s="92">
        <v>900</v>
      </c>
      <c r="F134" s="189" t="s">
        <v>325</v>
      </c>
      <c r="G134" s="92" t="s">
        <v>337</v>
      </c>
      <c r="H134" s="190" t="s">
        <v>331</v>
      </c>
      <c r="I134" s="191" t="s">
        <v>3</v>
      </c>
      <c r="J134" s="191" t="s">
        <v>333</v>
      </c>
      <c r="K134" s="192" t="s">
        <v>494</v>
      </c>
      <c r="L134" s="91">
        <v>200</v>
      </c>
      <c r="M134" s="193">
        <f>M135</f>
        <v>140.1</v>
      </c>
      <c r="N134" s="193">
        <f>N135</f>
        <v>111.48099999999999</v>
      </c>
      <c r="O134" s="193">
        <f t="shared" si="12"/>
        <v>79.572448251249099</v>
      </c>
    </row>
    <row r="135" spans="2:15" ht="30.75" customHeight="1" x14ac:dyDescent="0.25">
      <c r="B135" s="178"/>
      <c r="C135" s="178"/>
      <c r="D135" s="95" t="s">
        <v>60</v>
      </c>
      <c r="E135" s="92">
        <v>900</v>
      </c>
      <c r="F135" s="189" t="s">
        <v>325</v>
      </c>
      <c r="G135" s="92" t="s">
        <v>337</v>
      </c>
      <c r="H135" s="190" t="s">
        <v>331</v>
      </c>
      <c r="I135" s="191" t="s">
        <v>3</v>
      </c>
      <c r="J135" s="191" t="s">
        <v>333</v>
      </c>
      <c r="K135" s="192" t="s">
        <v>494</v>
      </c>
      <c r="L135" s="91" t="s">
        <v>443</v>
      </c>
      <c r="M135" s="193">
        <v>140.1</v>
      </c>
      <c r="N135" s="193">
        <v>111.48099999999999</v>
      </c>
      <c r="O135" s="193">
        <f t="shared" si="12"/>
        <v>79.572448251249099</v>
      </c>
    </row>
    <row r="136" spans="2:15" ht="16.5" customHeight="1" x14ac:dyDescent="0.25">
      <c r="B136" s="178"/>
      <c r="C136" s="178"/>
      <c r="D136" s="95" t="s">
        <v>63</v>
      </c>
      <c r="E136" s="92">
        <v>900</v>
      </c>
      <c r="F136" s="189" t="s">
        <v>325</v>
      </c>
      <c r="G136" s="92" t="s">
        <v>337</v>
      </c>
      <c r="H136" s="190" t="s">
        <v>331</v>
      </c>
      <c r="I136" s="191" t="s">
        <v>3</v>
      </c>
      <c r="J136" s="191" t="s">
        <v>333</v>
      </c>
      <c r="K136" s="192" t="s">
        <v>494</v>
      </c>
      <c r="L136" s="91">
        <v>800</v>
      </c>
      <c r="M136" s="193">
        <f>M137</f>
        <v>0.6</v>
      </c>
      <c r="N136" s="193">
        <f>N137</f>
        <v>0.254</v>
      </c>
      <c r="O136" s="274">
        <f t="shared" si="12"/>
        <v>42.333333333333336</v>
      </c>
    </row>
    <row r="137" spans="2:15" ht="15" customHeight="1" x14ac:dyDescent="0.25">
      <c r="B137" s="178"/>
      <c r="C137" s="178"/>
      <c r="D137" s="95" t="s">
        <v>64</v>
      </c>
      <c r="E137" s="92">
        <v>900</v>
      </c>
      <c r="F137" s="189" t="s">
        <v>325</v>
      </c>
      <c r="G137" s="92" t="s">
        <v>337</v>
      </c>
      <c r="H137" s="190" t="s">
        <v>331</v>
      </c>
      <c r="I137" s="191" t="s">
        <v>3</v>
      </c>
      <c r="J137" s="191" t="s">
        <v>333</v>
      </c>
      <c r="K137" s="192" t="s">
        <v>494</v>
      </c>
      <c r="L137" s="91" t="s">
        <v>496</v>
      </c>
      <c r="M137" s="193">
        <v>0.6</v>
      </c>
      <c r="N137" s="193">
        <v>0.254</v>
      </c>
      <c r="O137" s="276">
        <f t="shared" si="12"/>
        <v>42.333333333333336</v>
      </c>
    </row>
    <row r="138" spans="2:15" ht="60.75" customHeight="1" x14ac:dyDescent="0.25">
      <c r="B138" s="178"/>
      <c r="C138" s="178"/>
      <c r="D138" s="204" t="s">
        <v>497</v>
      </c>
      <c r="E138" s="92">
        <v>900</v>
      </c>
      <c r="F138" s="189" t="s">
        <v>325</v>
      </c>
      <c r="G138" s="92" t="s">
        <v>337</v>
      </c>
      <c r="H138" s="190" t="s">
        <v>344</v>
      </c>
      <c r="I138" s="191">
        <v>0</v>
      </c>
      <c r="J138" s="191"/>
      <c r="K138" s="192"/>
      <c r="L138" s="91"/>
      <c r="M138" s="193">
        <f t="shared" ref="M138:N141" si="19">M139</f>
        <v>110</v>
      </c>
      <c r="N138" s="193">
        <f t="shared" si="19"/>
        <v>110</v>
      </c>
      <c r="O138" s="276">
        <f t="shared" si="12"/>
        <v>100</v>
      </c>
    </row>
    <row r="139" spans="2:15" ht="30.75" customHeight="1" x14ac:dyDescent="0.25">
      <c r="B139" s="178"/>
      <c r="C139" s="178"/>
      <c r="D139" s="209" t="s">
        <v>498</v>
      </c>
      <c r="E139" s="92">
        <v>900</v>
      </c>
      <c r="F139" s="189" t="s">
        <v>325</v>
      </c>
      <c r="G139" s="92" t="s">
        <v>337</v>
      </c>
      <c r="H139" s="190" t="s">
        <v>344</v>
      </c>
      <c r="I139" s="191">
        <v>8</v>
      </c>
      <c r="J139" s="191"/>
      <c r="K139" s="192"/>
      <c r="L139" s="91"/>
      <c r="M139" s="193">
        <f t="shared" si="19"/>
        <v>110</v>
      </c>
      <c r="N139" s="193">
        <f t="shared" si="19"/>
        <v>110</v>
      </c>
      <c r="O139" s="193">
        <f t="shared" si="12"/>
        <v>100</v>
      </c>
    </row>
    <row r="140" spans="2:15" ht="45.75" customHeight="1" x14ac:dyDescent="0.25">
      <c r="B140" s="178"/>
      <c r="C140" s="178"/>
      <c r="D140" s="209" t="s">
        <v>499</v>
      </c>
      <c r="E140" s="92">
        <v>900</v>
      </c>
      <c r="F140" s="189" t="s">
        <v>325</v>
      </c>
      <c r="G140" s="92" t="s">
        <v>337</v>
      </c>
      <c r="H140" s="190" t="s">
        <v>344</v>
      </c>
      <c r="I140" s="191">
        <v>8</v>
      </c>
      <c r="J140" s="191" t="s">
        <v>325</v>
      </c>
      <c r="K140" s="192"/>
      <c r="L140" s="91"/>
      <c r="M140" s="193">
        <f>M141</f>
        <v>110</v>
      </c>
      <c r="N140" s="193">
        <f>N141</f>
        <v>110</v>
      </c>
      <c r="O140" s="273">
        <f t="shared" si="12"/>
        <v>100</v>
      </c>
    </row>
    <row r="141" spans="2:15" ht="15.75" customHeight="1" x14ac:dyDescent="0.25">
      <c r="B141" s="178"/>
      <c r="C141" s="178"/>
      <c r="D141" s="95" t="s">
        <v>73</v>
      </c>
      <c r="E141" s="92">
        <v>900</v>
      </c>
      <c r="F141" s="189" t="s">
        <v>325</v>
      </c>
      <c r="G141" s="92" t="s">
        <v>337</v>
      </c>
      <c r="H141" s="190" t="s">
        <v>344</v>
      </c>
      <c r="I141" s="191">
        <v>8</v>
      </c>
      <c r="J141" s="191" t="s">
        <v>325</v>
      </c>
      <c r="K141" s="192" t="s">
        <v>501</v>
      </c>
      <c r="L141" s="91"/>
      <c r="M141" s="193">
        <f>M142</f>
        <v>110</v>
      </c>
      <c r="N141" s="193">
        <f t="shared" si="19"/>
        <v>110</v>
      </c>
      <c r="O141" s="193">
        <f t="shared" si="12"/>
        <v>100</v>
      </c>
    </row>
    <row r="142" spans="2:15" ht="30" customHeight="1" x14ac:dyDescent="0.25">
      <c r="B142" s="178"/>
      <c r="C142" s="178"/>
      <c r="D142" s="95" t="s">
        <v>59</v>
      </c>
      <c r="E142" s="92">
        <v>900</v>
      </c>
      <c r="F142" s="189" t="s">
        <v>325</v>
      </c>
      <c r="G142" s="92" t="s">
        <v>337</v>
      </c>
      <c r="H142" s="190" t="s">
        <v>344</v>
      </c>
      <c r="I142" s="191">
        <v>8</v>
      </c>
      <c r="J142" s="191" t="s">
        <v>325</v>
      </c>
      <c r="K142" s="192" t="s">
        <v>501</v>
      </c>
      <c r="L142" s="91">
        <v>200</v>
      </c>
      <c r="M142" s="193">
        <f>M143</f>
        <v>110</v>
      </c>
      <c r="N142" s="193">
        <f>N143</f>
        <v>110</v>
      </c>
      <c r="O142" s="274">
        <f t="shared" si="12"/>
        <v>100</v>
      </c>
    </row>
    <row r="143" spans="2:15" ht="30" customHeight="1" x14ac:dyDescent="0.25">
      <c r="B143" s="178"/>
      <c r="C143" s="178"/>
      <c r="D143" s="95" t="s">
        <v>60</v>
      </c>
      <c r="E143" s="92">
        <v>900</v>
      </c>
      <c r="F143" s="189" t="s">
        <v>325</v>
      </c>
      <c r="G143" s="92" t="s">
        <v>337</v>
      </c>
      <c r="H143" s="190" t="s">
        <v>344</v>
      </c>
      <c r="I143" s="191">
        <v>8</v>
      </c>
      <c r="J143" s="191" t="s">
        <v>325</v>
      </c>
      <c r="K143" s="192" t="s">
        <v>501</v>
      </c>
      <c r="L143" s="91">
        <v>240</v>
      </c>
      <c r="M143" s="193">
        <v>110</v>
      </c>
      <c r="N143" s="193">
        <v>110</v>
      </c>
      <c r="O143" s="276">
        <f t="shared" si="12"/>
        <v>100</v>
      </c>
    </row>
    <row r="144" spans="2:15" ht="60" customHeight="1" x14ac:dyDescent="0.25">
      <c r="B144" s="178"/>
      <c r="C144" s="178"/>
      <c r="D144" s="228" t="s">
        <v>502</v>
      </c>
      <c r="E144" s="92">
        <v>900</v>
      </c>
      <c r="F144" s="189" t="s">
        <v>325</v>
      </c>
      <c r="G144" s="92" t="s">
        <v>337</v>
      </c>
      <c r="H144" s="190" t="s">
        <v>345</v>
      </c>
      <c r="I144" s="191" t="s">
        <v>431</v>
      </c>
      <c r="J144" s="191"/>
      <c r="K144" s="192"/>
      <c r="L144" s="91"/>
      <c r="M144" s="193">
        <f>M149+M145</f>
        <v>7</v>
      </c>
      <c r="N144" s="193">
        <f>N149+N145</f>
        <v>5</v>
      </c>
      <c r="O144" s="193">
        <f t="shared" si="12"/>
        <v>71.428571428571431</v>
      </c>
    </row>
    <row r="145" spans="1:15" ht="30" customHeight="1" x14ac:dyDescent="0.25">
      <c r="A145" s="178"/>
      <c r="B145" s="178"/>
      <c r="C145" s="178"/>
      <c r="D145" s="209" t="s">
        <v>503</v>
      </c>
      <c r="E145" s="92">
        <v>900</v>
      </c>
      <c r="F145" s="189" t="s">
        <v>325</v>
      </c>
      <c r="G145" s="92" t="s">
        <v>337</v>
      </c>
      <c r="H145" s="190" t="s">
        <v>345</v>
      </c>
      <c r="I145" s="191" t="s">
        <v>431</v>
      </c>
      <c r="J145" s="191" t="s">
        <v>335</v>
      </c>
      <c r="K145" s="192"/>
      <c r="L145" s="91"/>
      <c r="M145" s="193">
        <f>M146</f>
        <v>2</v>
      </c>
      <c r="N145" s="193">
        <f>N146</f>
        <v>0</v>
      </c>
      <c r="O145" s="276">
        <f t="shared" si="12"/>
        <v>0</v>
      </c>
    </row>
    <row r="146" spans="1:15" ht="15" customHeight="1" x14ac:dyDescent="0.25">
      <c r="B146" s="178"/>
      <c r="C146" s="178"/>
      <c r="D146" s="95" t="s">
        <v>70</v>
      </c>
      <c r="E146" s="92">
        <v>900</v>
      </c>
      <c r="F146" s="189" t="s">
        <v>325</v>
      </c>
      <c r="G146" s="92" t="s">
        <v>337</v>
      </c>
      <c r="H146" s="190" t="s">
        <v>345</v>
      </c>
      <c r="I146" s="191" t="s">
        <v>431</v>
      </c>
      <c r="J146" s="191" t="s">
        <v>335</v>
      </c>
      <c r="K146" s="192" t="s">
        <v>501</v>
      </c>
      <c r="L146" s="91"/>
      <c r="M146" s="193">
        <f t="shared" ref="M146:N147" si="20">M147</f>
        <v>2</v>
      </c>
      <c r="N146" s="193">
        <f t="shared" si="20"/>
        <v>0</v>
      </c>
      <c r="O146" s="193">
        <f t="shared" si="12"/>
        <v>0</v>
      </c>
    </row>
    <row r="147" spans="1:15" ht="31.5" customHeight="1" x14ac:dyDescent="0.25">
      <c r="B147" s="178"/>
      <c r="C147" s="178"/>
      <c r="D147" s="95" t="s">
        <v>59</v>
      </c>
      <c r="E147" s="92">
        <v>900</v>
      </c>
      <c r="F147" s="189" t="s">
        <v>325</v>
      </c>
      <c r="G147" s="92" t="s">
        <v>337</v>
      </c>
      <c r="H147" s="190" t="s">
        <v>345</v>
      </c>
      <c r="I147" s="191" t="s">
        <v>431</v>
      </c>
      <c r="J147" s="191" t="s">
        <v>335</v>
      </c>
      <c r="K147" s="192" t="s">
        <v>501</v>
      </c>
      <c r="L147" s="91">
        <v>200</v>
      </c>
      <c r="M147" s="193">
        <f t="shared" si="20"/>
        <v>2</v>
      </c>
      <c r="N147" s="193">
        <f t="shared" si="20"/>
        <v>0</v>
      </c>
      <c r="O147" s="276">
        <f t="shared" si="12"/>
        <v>0</v>
      </c>
    </row>
    <row r="148" spans="1:15" ht="29.25" customHeight="1" x14ac:dyDescent="0.25">
      <c r="B148" s="178"/>
      <c r="C148" s="178"/>
      <c r="D148" s="95" t="s">
        <v>60</v>
      </c>
      <c r="E148" s="92">
        <v>900</v>
      </c>
      <c r="F148" s="189" t="s">
        <v>325</v>
      </c>
      <c r="G148" s="92" t="s">
        <v>337</v>
      </c>
      <c r="H148" s="190" t="s">
        <v>345</v>
      </c>
      <c r="I148" s="191" t="s">
        <v>431</v>
      </c>
      <c r="J148" s="191" t="s">
        <v>335</v>
      </c>
      <c r="K148" s="192" t="s">
        <v>501</v>
      </c>
      <c r="L148" s="91">
        <v>240</v>
      </c>
      <c r="M148" s="193">
        <v>2</v>
      </c>
      <c r="N148" s="193"/>
      <c r="O148" s="276">
        <f t="shared" si="12"/>
        <v>0</v>
      </c>
    </row>
    <row r="149" spans="1:15" ht="31.5" customHeight="1" x14ac:dyDescent="0.25">
      <c r="B149" s="178"/>
      <c r="C149" s="178"/>
      <c r="D149" s="209" t="s">
        <v>504</v>
      </c>
      <c r="E149" s="92">
        <v>900</v>
      </c>
      <c r="F149" s="189" t="s">
        <v>325</v>
      </c>
      <c r="G149" s="92" t="s">
        <v>337</v>
      </c>
      <c r="H149" s="190" t="s">
        <v>345</v>
      </c>
      <c r="I149" s="191" t="s">
        <v>431</v>
      </c>
      <c r="J149" s="191" t="s">
        <v>373</v>
      </c>
      <c r="K149" s="192"/>
      <c r="L149" s="91"/>
      <c r="M149" s="193">
        <f>M150</f>
        <v>5</v>
      </c>
      <c r="N149" s="193">
        <f>N150</f>
        <v>5</v>
      </c>
      <c r="O149" s="193">
        <f t="shared" si="12"/>
        <v>100</v>
      </c>
    </row>
    <row r="150" spans="1:15" ht="15" customHeight="1" x14ac:dyDescent="0.25">
      <c r="B150" s="178"/>
      <c r="C150" s="178"/>
      <c r="D150" s="95" t="s">
        <v>71</v>
      </c>
      <c r="E150" s="92">
        <v>900</v>
      </c>
      <c r="F150" s="189" t="s">
        <v>325</v>
      </c>
      <c r="G150" s="92" t="s">
        <v>337</v>
      </c>
      <c r="H150" s="190" t="s">
        <v>345</v>
      </c>
      <c r="I150" s="191" t="s">
        <v>431</v>
      </c>
      <c r="J150" s="191" t="s">
        <v>373</v>
      </c>
      <c r="K150" s="192" t="s">
        <v>505</v>
      </c>
      <c r="L150" s="91"/>
      <c r="M150" s="193">
        <f t="shared" ref="M150:N151" si="21">M151</f>
        <v>5</v>
      </c>
      <c r="N150" s="193">
        <f t="shared" si="21"/>
        <v>5</v>
      </c>
      <c r="O150" s="273">
        <f t="shared" si="12"/>
        <v>100</v>
      </c>
    </row>
    <row r="151" spans="1:15" ht="32.25" customHeight="1" x14ac:dyDescent="0.25">
      <c r="B151" s="178"/>
      <c r="C151" s="178"/>
      <c r="D151" s="95" t="s">
        <v>59</v>
      </c>
      <c r="E151" s="92">
        <v>900</v>
      </c>
      <c r="F151" s="189" t="s">
        <v>325</v>
      </c>
      <c r="G151" s="92" t="s">
        <v>337</v>
      </c>
      <c r="H151" s="190" t="s">
        <v>345</v>
      </c>
      <c r="I151" s="191" t="s">
        <v>431</v>
      </c>
      <c r="J151" s="191" t="s">
        <v>373</v>
      </c>
      <c r="K151" s="192" t="s">
        <v>505</v>
      </c>
      <c r="L151" s="91">
        <v>200</v>
      </c>
      <c r="M151" s="193">
        <f t="shared" si="21"/>
        <v>5</v>
      </c>
      <c r="N151" s="193">
        <f t="shared" si="21"/>
        <v>5</v>
      </c>
      <c r="O151" s="274">
        <f t="shared" si="12"/>
        <v>100</v>
      </c>
    </row>
    <row r="152" spans="1:15" ht="31.5" customHeight="1" x14ac:dyDescent="0.25">
      <c r="B152" s="178"/>
      <c r="C152" s="178"/>
      <c r="D152" s="95" t="s">
        <v>60</v>
      </c>
      <c r="E152" s="92">
        <v>900</v>
      </c>
      <c r="F152" s="189" t="s">
        <v>325</v>
      </c>
      <c r="G152" s="92" t="s">
        <v>337</v>
      </c>
      <c r="H152" s="190" t="s">
        <v>345</v>
      </c>
      <c r="I152" s="191" t="s">
        <v>431</v>
      </c>
      <c r="J152" s="191" t="s">
        <v>373</v>
      </c>
      <c r="K152" s="192" t="s">
        <v>505</v>
      </c>
      <c r="L152" s="91">
        <v>240</v>
      </c>
      <c r="M152" s="193">
        <v>5</v>
      </c>
      <c r="N152" s="193">
        <v>5</v>
      </c>
      <c r="O152" s="193">
        <f t="shared" si="12"/>
        <v>100</v>
      </c>
    </row>
    <row r="153" spans="1:15" ht="45.75" customHeight="1" x14ac:dyDescent="0.25">
      <c r="B153" s="178"/>
      <c r="C153" s="178"/>
      <c r="D153" s="95" t="s">
        <v>506</v>
      </c>
      <c r="E153" s="92">
        <v>900</v>
      </c>
      <c r="F153" s="189" t="s">
        <v>325</v>
      </c>
      <c r="G153" s="92" t="s">
        <v>337</v>
      </c>
      <c r="H153" s="190" t="s">
        <v>461</v>
      </c>
      <c r="I153" s="191" t="s">
        <v>431</v>
      </c>
      <c r="J153" s="191"/>
      <c r="K153" s="192"/>
      <c r="L153" s="91"/>
      <c r="M153" s="193">
        <f>M155</f>
        <v>100</v>
      </c>
      <c r="N153" s="193">
        <f>N155</f>
        <v>100</v>
      </c>
      <c r="O153" s="193">
        <f t="shared" si="12"/>
        <v>100</v>
      </c>
    </row>
    <row r="154" spans="1:15" ht="15.75" customHeight="1" x14ac:dyDescent="0.25">
      <c r="B154" s="178"/>
      <c r="C154" s="178"/>
      <c r="D154" s="95" t="s">
        <v>462</v>
      </c>
      <c r="E154" s="92">
        <v>900</v>
      </c>
      <c r="F154" s="189" t="s">
        <v>325</v>
      </c>
      <c r="G154" s="92" t="s">
        <v>337</v>
      </c>
      <c r="H154" s="190" t="s">
        <v>461</v>
      </c>
      <c r="I154" s="191">
        <v>1</v>
      </c>
      <c r="J154" s="191"/>
      <c r="K154" s="192"/>
      <c r="L154" s="91"/>
      <c r="M154" s="193">
        <f>M155</f>
        <v>100</v>
      </c>
      <c r="N154" s="193">
        <f>N155</f>
        <v>100</v>
      </c>
      <c r="O154" s="193">
        <f t="shared" si="12"/>
        <v>100</v>
      </c>
    </row>
    <row r="155" spans="1:15" ht="152.25" customHeight="1" x14ac:dyDescent="0.25">
      <c r="B155" s="178"/>
      <c r="C155" s="178"/>
      <c r="D155" s="95" t="s">
        <v>507</v>
      </c>
      <c r="E155" s="92">
        <v>900</v>
      </c>
      <c r="F155" s="189" t="s">
        <v>325</v>
      </c>
      <c r="G155" s="92" t="s">
        <v>337</v>
      </c>
      <c r="H155" s="190" t="s">
        <v>461</v>
      </c>
      <c r="I155" s="191">
        <v>1</v>
      </c>
      <c r="J155" s="198" t="s">
        <v>344</v>
      </c>
      <c r="K155" s="192"/>
      <c r="L155" s="91"/>
      <c r="M155" s="193">
        <f>M156</f>
        <v>100</v>
      </c>
      <c r="N155" s="193">
        <f>N156</f>
        <v>100</v>
      </c>
      <c r="O155" s="193">
        <f t="shared" si="12"/>
        <v>100</v>
      </c>
    </row>
    <row r="156" spans="1:15" ht="30.75" customHeight="1" x14ac:dyDescent="0.25">
      <c r="B156" s="178"/>
      <c r="C156" s="178"/>
      <c r="D156" s="95" t="s">
        <v>61</v>
      </c>
      <c r="E156" s="92">
        <v>900</v>
      </c>
      <c r="F156" s="189" t="s">
        <v>325</v>
      </c>
      <c r="G156" s="92" t="s">
        <v>337</v>
      </c>
      <c r="H156" s="190" t="s">
        <v>461</v>
      </c>
      <c r="I156" s="191">
        <v>1</v>
      </c>
      <c r="J156" s="198" t="s">
        <v>344</v>
      </c>
      <c r="K156" s="192" t="s">
        <v>464</v>
      </c>
      <c r="L156" s="91"/>
      <c r="M156" s="193">
        <f>M157</f>
        <v>100</v>
      </c>
      <c r="N156" s="193">
        <f t="shared" ref="N156" si="22">N157</f>
        <v>100</v>
      </c>
      <c r="O156" s="273">
        <f t="shared" si="12"/>
        <v>100</v>
      </c>
    </row>
    <row r="157" spans="1:15" ht="30" customHeight="1" x14ac:dyDescent="0.25">
      <c r="B157" s="178"/>
      <c r="C157" s="178"/>
      <c r="D157" s="95" t="s">
        <v>59</v>
      </c>
      <c r="E157" s="92">
        <v>900</v>
      </c>
      <c r="F157" s="189" t="s">
        <v>325</v>
      </c>
      <c r="G157" s="92" t="s">
        <v>337</v>
      </c>
      <c r="H157" s="190" t="s">
        <v>461</v>
      </c>
      <c r="I157" s="191">
        <v>1</v>
      </c>
      <c r="J157" s="198" t="s">
        <v>344</v>
      </c>
      <c r="K157" s="192" t="s">
        <v>464</v>
      </c>
      <c r="L157" s="91">
        <v>200</v>
      </c>
      <c r="M157" s="193">
        <f>M158</f>
        <v>100</v>
      </c>
      <c r="N157" s="193">
        <f>N158</f>
        <v>100</v>
      </c>
      <c r="O157" s="273">
        <f t="shared" si="12"/>
        <v>100</v>
      </c>
    </row>
    <row r="158" spans="1:15" ht="31.5" customHeight="1" x14ac:dyDescent="0.25">
      <c r="B158" s="178"/>
      <c r="C158" s="178"/>
      <c r="D158" s="95" t="s">
        <v>60</v>
      </c>
      <c r="E158" s="92">
        <v>900</v>
      </c>
      <c r="F158" s="189" t="s">
        <v>325</v>
      </c>
      <c r="G158" s="92" t="s">
        <v>337</v>
      </c>
      <c r="H158" s="190" t="s">
        <v>461</v>
      </c>
      <c r="I158" s="191">
        <v>1</v>
      </c>
      <c r="J158" s="198" t="s">
        <v>344</v>
      </c>
      <c r="K158" s="192" t="s">
        <v>464</v>
      </c>
      <c r="L158" s="91" t="s">
        <v>443</v>
      </c>
      <c r="M158" s="193">
        <v>100</v>
      </c>
      <c r="N158" s="193">
        <v>100</v>
      </c>
      <c r="O158" s="273">
        <f t="shared" si="12"/>
        <v>100</v>
      </c>
    </row>
    <row r="159" spans="1:15" ht="46.5" customHeight="1" x14ac:dyDescent="0.25">
      <c r="B159" s="178"/>
      <c r="C159" s="178"/>
      <c r="D159" s="95" t="s">
        <v>471</v>
      </c>
      <c r="E159" s="92">
        <v>900</v>
      </c>
      <c r="F159" s="189" t="s">
        <v>325</v>
      </c>
      <c r="G159" s="92" t="s">
        <v>337</v>
      </c>
      <c r="H159" s="190">
        <v>19</v>
      </c>
      <c r="I159" s="191">
        <v>0</v>
      </c>
      <c r="J159" s="191"/>
      <c r="K159" s="192"/>
      <c r="L159" s="91"/>
      <c r="M159" s="193">
        <f t="shared" ref="M159:N161" si="23">M160</f>
        <v>10</v>
      </c>
      <c r="N159" s="193">
        <f t="shared" si="23"/>
        <v>0</v>
      </c>
      <c r="O159" s="193">
        <f t="shared" ref="O159:O197" si="24">N159/M159*100</f>
        <v>0</v>
      </c>
    </row>
    <row r="160" spans="1:15" ht="30.75" customHeight="1" x14ac:dyDescent="0.25">
      <c r="B160" s="178"/>
      <c r="C160" s="178"/>
      <c r="D160" s="209" t="s">
        <v>508</v>
      </c>
      <c r="E160" s="92">
        <v>900</v>
      </c>
      <c r="F160" s="189" t="s">
        <v>325</v>
      </c>
      <c r="G160" s="92" t="s">
        <v>337</v>
      </c>
      <c r="H160" s="190">
        <v>19</v>
      </c>
      <c r="I160" s="191" t="s">
        <v>431</v>
      </c>
      <c r="J160" s="191" t="s">
        <v>339</v>
      </c>
      <c r="K160" s="192"/>
      <c r="L160" s="91"/>
      <c r="M160" s="193">
        <f>M161</f>
        <v>10</v>
      </c>
      <c r="N160" s="193">
        <f>N161</f>
        <v>0</v>
      </c>
      <c r="O160" s="273">
        <f t="shared" si="24"/>
        <v>0</v>
      </c>
    </row>
    <row r="161" spans="2:15" ht="30" customHeight="1" x14ac:dyDescent="0.25">
      <c r="B161" s="178"/>
      <c r="C161" s="178"/>
      <c r="D161" s="95" t="s">
        <v>72</v>
      </c>
      <c r="E161" s="92">
        <v>900</v>
      </c>
      <c r="F161" s="189" t="s">
        <v>325</v>
      </c>
      <c r="G161" s="92" t="s">
        <v>337</v>
      </c>
      <c r="H161" s="190">
        <v>19</v>
      </c>
      <c r="I161" s="191" t="s">
        <v>431</v>
      </c>
      <c r="J161" s="191" t="s">
        <v>339</v>
      </c>
      <c r="K161" s="192" t="s">
        <v>509</v>
      </c>
      <c r="L161" s="91"/>
      <c r="M161" s="193">
        <f>M162</f>
        <v>10</v>
      </c>
      <c r="N161" s="193">
        <f t="shared" si="23"/>
        <v>0</v>
      </c>
      <c r="O161" s="193">
        <f t="shared" si="24"/>
        <v>0</v>
      </c>
    </row>
    <row r="162" spans="2:15" ht="30" customHeight="1" x14ac:dyDescent="0.25">
      <c r="B162" s="178"/>
      <c r="C162" s="178"/>
      <c r="D162" s="95" t="s">
        <v>59</v>
      </c>
      <c r="E162" s="92">
        <v>900</v>
      </c>
      <c r="F162" s="189" t="s">
        <v>325</v>
      </c>
      <c r="G162" s="92" t="s">
        <v>337</v>
      </c>
      <c r="H162" s="190">
        <v>19</v>
      </c>
      <c r="I162" s="191" t="s">
        <v>431</v>
      </c>
      <c r="J162" s="191" t="s">
        <v>339</v>
      </c>
      <c r="K162" s="192" t="s">
        <v>509</v>
      </c>
      <c r="L162" s="91">
        <v>200</v>
      </c>
      <c r="M162" s="193">
        <f>M163</f>
        <v>10</v>
      </c>
      <c r="N162" s="193">
        <f>N163</f>
        <v>0</v>
      </c>
      <c r="O162" s="193">
        <f t="shared" si="24"/>
        <v>0</v>
      </c>
    </row>
    <row r="163" spans="2:15" ht="30.75" customHeight="1" x14ac:dyDescent="0.25">
      <c r="B163" s="178"/>
      <c r="C163" s="178"/>
      <c r="D163" s="95" t="s">
        <v>60</v>
      </c>
      <c r="E163" s="92">
        <v>900</v>
      </c>
      <c r="F163" s="189" t="s">
        <v>325</v>
      </c>
      <c r="G163" s="92" t="s">
        <v>337</v>
      </c>
      <c r="H163" s="190">
        <v>19</v>
      </c>
      <c r="I163" s="191" t="s">
        <v>431</v>
      </c>
      <c r="J163" s="191" t="s">
        <v>339</v>
      </c>
      <c r="K163" s="192" t="s">
        <v>509</v>
      </c>
      <c r="L163" s="91" t="s">
        <v>443</v>
      </c>
      <c r="M163" s="193">
        <v>10</v>
      </c>
      <c r="N163" s="193"/>
      <c r="O163" s="193">
        <f t="shared" si="24"/>
        <v>0</v>
      </c>
    </row>
    <row r="164" spans="2:15" ht="45" customHeight="1" x14ac:dyDescent="0.25">
      <c r="B164" s="178"/>
      <c r="C164" s="178"/>
      <c r="D164" s="204" t="s">
        <v>510</v>
      </c>
      <c r="E164" s="92">
        <v>900</v>
      </c>
      <c r="F164" s="189" t="s">
        <v>325</v>
      </c>
      <c r="G164" s="92" t="s">
        <v>337</v>
      </c>
      <c r="H164" s="190" t="s">
        <v>511</v>
      </c>
      <c r="I164" s="191" t="s">
        <v>431</v>
      </c>
      <c r="J164" s="191"/>
      <c r="K164" s="192"/>
      <c r="L164" s="91"/>
      <c r="M164" s="193">
        <f>M165+M169</f>
        <v>57</v>
      </c>
      <c r="N164" s="193">
        <f>N165+N169</f>
        <v>26.6</v>
      </c>
      <c r="O164" s="193">
        <f t="shared" si="24"/>
        <v>46.666666666666664</v>
      </c>
    </row>
    <row r="165" spans="2:15" ht="60" customHeight="1" x14ac:dyDescent="0.25">
      <c r="B165" s="178"/>
      <c r="C165" s="178"/>
      <c r="D165" s="209" t="s">
        <v>512</v>
      </c>
      <c r="E165" s="92">
        <v>900</v>
      </c>
      <c r="F165" s="189" t="s">
        <v>325</v>
      </c>
      <c r="G165" s="92" t="s">
        <v>337</v>
      </c>
      <c r="H165" s="190" t="s">
        <v>511</v>
      </c>
      <c r="I165" s="191" t="s">
        <v>431</v>
      </c>
      <c r="J165" s="191" t="s">
        <v>327</v>
      </c>
      <c r="K165" s="192"/>
      <c r="L165" s="91"/>
      <c r="M165" s="193">
        <f>M166</f>
        <v>21</v>
      </c>
      <c r="N165" s="193">
        <f>N166</f>
        <v>0</v>
      </c>
      <c r="O165" s="273">
        <f t="shared" si="24"/>
        <v>0</v>
      </c>
    </row>
    <row r="166" spans="2:15" ht="16.5" customHeight="1" x14ac:dyDescent="0.25">
      <c r="B166" s="178"/>
      <c r="C166" s="178"/>
      <c r="D166" s="95" t="s">
        <v>73</v>
      </c>
      <c r="E166" s="92">
        <v>900</v>
      </c>
      <c r="F166" s="189" t="s">
        <v>325</v>
      </c>
      <c r="G166" s="92" t="s">
        <v>337</v>
      </c>
      <c r="H166" s="190" t="s">
        <v>511</v>
      </c>
      <c r="I166" s="191" t="s">
        <v>431</v>
      </c>
      <c r="J166" s="191" t="s">
        <v>327</v>
      </c>
      <c r="K166" s="192" t="s">
        <v>501</v>
      </c>
      <c r="L166" s="91"/>
      <c r="M166" s="193">
        <f>M167</f>
        <v>21</v>
      </c>
      <c r="N166" s="193">
        <f t="shared" ref="N166" si="25">N167</f>
        <v>0</v>
      </c>
      <c r="O166" s="274">
        <f t="shared" si="24"/>
        <v>0</v>
      </c>
    </row>
    <row r="167" spans="2:15" ht="31.5" customHeight="1" x14ac:dyDescent="0.25">
      <c r="B167" s="178"/>
      <c r="C167" s="178"/>
      <c r="D167" s="95" t="s">
        <v>59</v>
      </c>
      <c r="E167" s="92">
        <v>900</v>
      </c>
      <c r="F167" s="189" t="s">
        <v>325</v>
      </c>
      <c r="G167" s="92" t="s">
        <v>337</v>
      </c>
      <c r="H167" s="190" t="s">
        <v>511</v>
      </c>
      <c r="I167" s="191" t="s">
        <v>431</v>
      </c>
      <c r="J167" s="191" t="s">
        <v>327</v>
      </c>
      <c r="K167" s="192" t="s">
        <v>501</v>
      </c>
      <c r="L167" s="91">
        <v>200</v>
      </c>
      <c r="M167" s="193">
        <f>M168</f>
        <v>21</v>
      </c>
      <c r="N167" s="193">
        <f>N168</f>
        <v>0</v>
      </c>
      <c r="O167" s="193">
        <f t="shared" si="24"/>
        <v>0</v>
      </c>
    </row>
    <row r="168" spans="2:15" ht="30.75" customHeight="1" x14ac:dyDescent="0.25">
      <c r="B168" s="178"/>
      <c r="C168" s="178"/>
      <c r="D168" s="95" t="s">
        <v>60</v>
      </c>
      <c r="E168" s="92">
        <v>900</v>
      </c>
      <c r="F168" s="189" t="s">
        <v>325</v>
      </c>
      <c r="G168" s="92" t="s">
        <v>337</v>
      </c>
      <c r="H168" s="190" t="s">
        <v>511</v>
      </c>
      <c r="I168" s="191" t="s">
        <v>431</v>
      </c>
      <c r="J168" s="191" t="s">
        <v>327</v>
      </c>
      <c r="K168" s="192" t="s">
        <v>501</v>
      </c>
      <c r="L168" s="91">
        <v>240</v>
      </c>
      <c r="M168" s="193">
        <v>21</v>
      </c>
      <c r="N168" s="193"/>
      <c r="O168" s="193">
        <f t="shared" si="24"/>
        <v>0</v>
      </c>
    </row>
    <row r="169" spans="2:15" ht="75" customHeight="1" x14ac:dyDescent="0.25">
      <c r="B169" s="178"/>
      <c r="C169" s="178"/>
      <c r="D169" s="229" t="s">
        <v>513</v>
      </c>
      <c r="E169" s="92">
        <v>900</v>
      </c>
      <c r="F169" s="189" t="s">
        <v>325</v>
      </c>
      <c r="G169" s="92" t="s">
        <v>337</v>
      </c>
      <c r="H169" s="190" t="s">
        <v>511</v>
      </c>
      <c r="I169" s="191" t="s">
        <v>431</v>
      </c>
      <c r="J169" s="191" t="s">
        <v>329</v>
      </c>
      <c r="K169" s="192"/>
      <c r="L169" s="91"/>
      <c r="M169" s="193">
        <f>M170</f>
        <v>36</v>
      </c>
      <c r="N169" s="193">
        <f>N170</f>
        <v>26.6</v>
      </c>
      <c r="O169" s="193">
        <f t="shared" si="24"/>
        <v>73.888888888888886</v>
      </c>
    </row>
    <row r="170" spans="2:15" ht="17.25" customHeight="1" x14ac:dyDescent="0.25">
      <c r="B170" s="178"/>
      <c r="C170" s="178"/>
      <c r="D170" s="95" t="s">
        <v>73</v>
      </c>
      <c r="E170" s="92">
        <v>900</v>
      </c>
      <c r="F170" s="189" t="s">
        <v>325</v>
      </c>
      <c r="G170" s="92" t="s">
        <v>337</v>
      </c>
      <c r="H170" s="190" t="s">
        <v>511</v>
      </c>
      <c r="I170" s="191" t="s">
        <v>431</v>
      </c>
      <c r="J170" s="191" t="s">
        <v>329</v>
      </c>
      <c r="K170" s="192" t="s">
        <v>501</v>
      </c>
      <c r="L170" s="91"/>
      <c r="M170" s="193">
        <f>M171</f>
        <v>36</v>
      </c>
      <c r="N170" s="193">
        <f t="shared" ref="N170" si="26">N171</f>
        <v>26.6</v>
      </c>
      <c r="O170" s="193">
        <f t="shared" si="24"/>
        <v>73.888888888888886</v>
      </c>
    </row>
    <row r="171" spans="2:15" ht="32.25" customHeight="1" x14ac:dyDescent="0.25">
      <c r="B171" s="178"/>
      <c r="C171" s="178"/>
      <c r="D171" s="95" t="s">
        <v>59</v>
      </c>
      <c r="E171" s="92">
        <v>900</v>
      </c>
      <c r="F171" s="189" t="s">
        <v>325</v>
      </c>
      <c r="G171" s="92" t="s">
        <v>337</v>
      </c>
      <c r="H171" s="190" t="s">
        <v>511</v>
      </c>
      <c r="I171" s="191" t="s">
        <v>431</v>
      </c>
      <c r="J171" s="191" t="s">
        <v>329</v>
      </c>
      <c r="K171" s="192" t="s">
        <v>501</v>
      </c>
      <c r="L171" s="91">
        <v>200</v>
      </c>
      <c r="M171" s="193">
        <f>M172</f>
        <v>36</v>
      </c>
      <c r="N171" s="193">
        <f>N172</f>
        <v>26.6</v>
      </c>
      <c r="O171" s="193">
        <f t="shared" si="24"/>
        <v>73.888888888888886</v>
      </c>
    </row>
    <row r="172" spans="2:15" ht="32.25" customHeight="1" x14ac:dyDescent="0.25">
      <c r="B172" s="178"/>
      <c r="C172" s="178"/>
      <c r="D172" s="95" t="s">
        <v>60</v>
      </c>
      <c r="E172" s="92">
        <v>900</v>
      </c>
      <c r="F172" s="189" t="s">
        <v>325</v>
      </c>
      <c r="G172" s="92" t="s">
        <v>337</v>
      </c>
      <c r="H172" s="190" t="s">
        <v>511</v>
      </c>
      <c r="I172" s="191" t="s">
        <v>431</v>
      </c>
      <c r="J172" s="191" t="s">
        <v>329</v>
      </c>
      <c r="K172" s="192" t="s">
        <v>501</v>
      </c>
      <c r="L172" s="91">
        <v>240</v>
      </c>
      <c r="M172" s="193">
        <v>36</v>
      </c>
      <c r="N172" s="193">
        <v>26.6</v>
      </c>
      <c r="O172" s="193">
        <f t="shared" si="24"/>
        <v>73.888888888888886</v>
      </c>
    </row>
    <row r="173" spans="2:15" ht="45.75" customHeight="1" x14ac:dyDescent="0.25">
      <c r="B173" s="178"/>
      <c r="C173" s="178"/>
      <c r="D173" s="204" t="s">
        <v>514</v>
      </c>
      <c r="E173" s="92" t="s">
        <v>429</v>
      </c>
      <c r="F173" s="189" t="s">
        <v>325</v>
      </c>
      <c r="G173" s="92" t="s">
        <v>337</v>
      </c>
      <c r="H173" s="190" t="s">
        <v>515</v>
      </c>
      <c r="I173" s="191">
        <v>0</v>
      </c>
      <c r="J173" s="191"/>
      <c r="K173" s="192"/>
      <c r="L173" s="91"/>
      <c r="M173" s="193">
        <f>M174+M179</f>
        <v>845.59999999999991</v>
      </c>
      <c r="N173" s="193">
        <f>N174+N179</f>
        <v>494.99599999999998</v>
      </c>
      <c r="O173" s="193">
        <f t="shared" si="24"/>
        <v>58.537842951750243</v>
      </c>
    </row>
    <row r="174" spans="2:15" ht="29.25" customHeight="1" x14ac:dyDescent="0.25">
      <c r="B174" s="178"/>
      <c r="C174" s="178"/>
      <c r="D174" s="95" t="s">
        <v>516</v>
      </c>
      <c r="E174" s="92" t="s">
        <v>429</v>
      </c>
      <c r="F174" s="189" t="s">
        <v>325</v>
      </c>
      <c r="G174" s="92" t="s">
        <v>337</v>
      </c>
      <c r="H174" s="190" t="s">
        <v>515</v>
      </c>
      <c r="I174" s="191" t="s">
        <v>431</v>
      </c>
      <c r="J174" s="191" t="s">
        <v>325</v>
      </c>
      <c r="K174" s="192"/>
      <c r="L174" s="91"/>
      <c r="M174" s="193">
        <f>M175</f>
        <v>242.45</v>
      </c>
      <c r="N174" s="193">
        <f>N175</f>
        <v>242.446</v>
      </c>
      <c r="O174" s="193">
        <f t="shared" si="24"/>
        <v>99.998350175293879</v>
      </c>
    </row>
    <row r="175" spans="2:15" ht="30" customHeight="1" x14ac:dyDescent="0.25">
      <c r="B175" s="178"/>
      <c r="C175" s="178"/>
      <c r="D175" s="95" t="s">
        <v>517</v>
      </c>
      <c r="E175" s="92" t="s">
        <v>429</v>
      </c>
      <c r="F175" s="189" t="s">
        <v>325</v>
      </c>
      <c r="G175" s="92" t="s">
        <v>337</v>
      </c>
      <c r="H175" s="190" t="s">
        <v>515</v>
      </c>
      <c r="I175" s="191" t="s">
        <v>431</v>
      </c>
      <c r="J175" s="191" t="s">
        <v>325</v>
      </c>
      <c r="K175" s="192" t="s">
        <v>518</v>
      </c>
      <c r="L175" s="91"/>
      <c r="M175" s="193">
        <f t="shared" ref="M175:N176" si="27">M176</f>
        <v>242.45</v>
      </c>
      <c r="N175" s="193">
        <f t="shared" si="27"/>
        <v>242.446</v>
      </c>
      <c r="O175" s="193">
        <f t="shared" si="24"/>
        <v>99.998350175293879</v>
      </c>
    </row>
    <row r="176" spans="2:15" ht="30" customHeight="1" x14ac:dyDescent="0.25">
      <c r="B176" s="178"/>
      <c r="C176" s="178"/>
      <c r="D176" s="95" t="s">
        <v>59</v>
      </c>
      <c r="E176" s="92" t="s">
        <v>429</v>
      </c>
      <c r="F176" s="189" t="s">
        <v>325</v>
      </c>
      <c r="G176" s="92" t="s">
        <v>337</v>
      </c>
      <c r="H176" s="190" t="s">
        <v>515</v>
      </c>
      <c r="I176" s="191" t="s">
        <v>431</v>
      </c>
      <c r="J176" s="191" t="s">
        <v>325</v>
      </c>
      <c r="K176" s="192" t="s">
        <v>518</v>
      </c>
      <c r="L176" s="91">
        <v>200</v>
      </c>
      <c r="M176" s="193">
        <f t="shared" si="27"/>
        <v>242.45</v>
      </c>
      <c r="N176" s="193">
        <f t="shared" si="27"/>
        <v>242.446</v>
      </c>
      <c r="O176" s="193">
        <f t="shared" si="24"/>
        <v>99.998350175293879</v>
      </c>
    </row>
    <row r="177" spans="2:15" ht="30" customHeight="1" x14ac:dyDescent="0.25">
      <c r="B177" s="178"/>
      <c r="C177" s="178"/>
      <c r="D177" s="95" t="s">
        <v>60</v>
      </c>
      <c r="E177" s="92" t="s">
        <v>429</v>
      </c>
      <c r="F177" s="189" t="s">
        <v>325</v>
      </c>
      <c r="G177" s="92" t="s">
        <v>337</v>
      </c>
      <c r="H177" s="190" t="s">
        <v>515</v>
      </c>
      <c r="I177" s="191" t="s">
        <v>431</v>
      </c>
      <c r="J177" s="197" t="s">
        <v>325</v>
      </c>
      <c r="K177" s="192" t="s">
        <v>518</v>
      </c>
      <c r="L177" s="91">
        <v>240</v>
      </c>
      <c r="M177" s="193">
        <v>242.45</v>
      </c>
      <c r="N177" s="193">
        <v>242.446</v>
      </c>
      <c r="O177" s="274">
        <f t="shared" si="24"/>
        <v>99.998350175293879</v>
      </c>
    </row>
    <row r="178" spans="2:15" ht="15.75" customHeight="1" x14ac:dyDescent="0.25">
      <c r="B178" s="178"/>
      <c r="C178" s="178"/>
      <c r="D178" s="95" t="s">
        <v>519</v>
      </c>
      <c r="E178" s="92" t="s">
        <v>429</v>
      </c>
      <c r="F178" s="189" t="s">
        <v>325</v>
      </c>
      <c r="G178" s="92" t="s">
        <v>337</v>
      </c>
      <c r="H178" s="230" t="s">
        <v>515</v>
      </c>
      <c r="I178" s="231" t="s">
        <v>431</v>
      </c>
      <c r="J178" s="216" t="s">
        <v>327</v>
      </c>
      <c r="K178" s="192"/>
      <c r="L178" s="91"/>
      <c r="M178" s="193">
        <f>M179</f>
        <v>603.15</v>
      </c>
      <c r="N178" s="193">
        <f>N179</f>
        <v>252.55</v>
      </c>
      <c r="O178" s="193">
        <f t="shared" si="24"/>
        <v>41.871839509243145</v>
      </c>
    </row>
    <row r="179" spans="2:15" ht="30" customHeight="1" x14ac:dyDescent="0.25">
      <c r="B179" s="178"/>
      <c r="C179" s="178"/>
      <c r="D179" s="95" t="s">
        <v>517</v>
      </c>
      <c r="E179" s="92" t="s">
        <v>429</v>
      </c>
      <c r="F179" s="189" t="s">
        <v>325</v>
      </c>
      <c r="G179" s="92" t="s">
        <v>337</v>
      </c>
      <c r="H179" s="190" t="s">
        <v>515</v>
      </c>
      <c r="I179" s="191" t="s">
        <v>431</v>
      </c>
      <c r="J179" s="191" t="s">
        <v>327</v>
      </c>
      <c r="K179" s="192" t="s">
        <v>518</v>
      </c>
      <c r="L179" s="91"/>
      <c r="M179" s="193">
        <f>M180</f>
        <v>603.15</v>
      </c>
      <c r="N179" s="193">
        <f t="shared" ref="N179" si="28">N180</f>
        <v>252.55</v>
      </c>
      <c r="O179" s="273">
        <f t="shared" si="24"/>
        <v>41.871839509243145</v>
      </c>
    </row>
    <row r="180" spans="2:15" ht="30.75" customHeight="1" x14ac:dyDescent="0.25">
      <c r="B180" s="178"/>
      <c r="C180" s="178"/>
      <c r="D180" s="95" t="s">
        <v>59</v>
      </c>
      <c r="E180" s="92" t="s">
        <v>429</v>
      </c>
      <c r="F180" s="189" t="s">
        <v>325</v>
      </c>
      <c r="G180" s="92" t="s">
        <v>337</v>
      </c>
      <c r="H180" s="190" t="s">
        <v>515</v>
      </c>
      <c r="I180" s="191" t="s">
        <v>431</v>
      </c>
      <c r="J180" s="191" t="s">
        <v>327</v>
      </c>
      <c r="K180" s="192" t="s">
        <v>518</v>
      </c>
      <c r="L180" s="91">
        <v>200</v>
      </c>
      <c r="M180" s="193">
        <f>M181</f>
        <v>603.15</v>
      </c>
      <c r="N180" s="193">
        <f>N181</f>
        <v>252.55</v>
      </c>
      <c r="O180" s="273">
        <f t="shared" si="24"/>
        <v>41.871839509243145</v>
      </c>
    </row>
    <row r="181" spans="2:15" ht="31.5" customHeight="1" x14ac:dyDescent="0.25">
      <c r="B181" s="178"/>
      <c r="C181" s="178"/>
      <c r="D181" s="95" t="s">
        <v>60</v>
      </c>
      <c r="E181" s="92" t="s">
        <v>429</v>
      </c>
      <c r="F181" s="189" t="s">
        <v>325</v>
      </c>
      <c r="G181" s="92" t="s">
        <v>337</v>
      </c>
      <c r="H181" s="190" t="s">
        <v>515</v>
      </c>
      <c r="I181" s="191" t="s">
        <v>431</v>
      </c>
      <c r="J181" s="191" t="s">
        <v>327</v>
      </c>
      <c r="K181" s="192" t="s">
        <v>518</v>
      </c>
      <c r="L181" s="91">
        <v>240</v>
      </c>
      <c r="M181" s="193">
        <v>603.15</v>
      </c>
      <c r="N181" s="193">
        <v>252.55</v>
      </c>
      <c r="O181" s="274">
        <f t="shared" si="24"/>
        <v>41.871839509243145</v>
      </c>
    </row>
    <row r="182" spans="2:15" ht="48" customHeight="1" x14ac:dyDescent="0.25">
      <c r="B182" s="178"/>
      <c r="C182" s="178"/>
      <c r="D182" s="95" t="s">
        <v>696</v>
      </c>
      <c r="E182" s="92" t="s">
        <v>429</v>
      </c>
      <c r="F182" s="189" t="s">
        <v>325</v>
      </c>
      <c r="G182" s="92" t="s">
        <v>337</v>
      </c>
      <c r="H182" s="190" t="s">
        <v>483</v>
      </c>
      <c r="I182" s="191" t="s">
        <v>431</v>
      </c>
      <c r="J182" s="191"/>
      <c r="K182" s="192"/>
      <c r="L182" s="91"/>
      <c r="M182" s="193">
        <f>M183</f>
        <v>13953.399000000001</v>
      </c>
      <c r="N182" s="193">
        <f>N183</f>
        <v>13368.269</v>
      </c>
      <c r="O182" s="193">
        <f t="shared" si="24"/>
        <v>95.806541474231466</v>
      </c>
    </row>
    <row r="183" spans="2:15" ht="46.5" customHeight="1" x14ac:dyDescent="0.25">
      <c r="B183" s="178"/>
      <c r="C183" s="178"/>
      <c r="D183" s="95" t="s">
        <v>697</v>
      </c>
      <c r="E183" s="92" t="s">
        <v>429</v>
      </c>
      <c r="F183" s="189" t="s">
        <v>325</v>
      </c>
      <c r="G183" s="92" t="s">
        <v>337</v>
      </c>
      <c r="H183" s="190" t="s">
        <v>483</v>
      </c>
      <c r="I183" s="191" t="s">
        <v>380</v>
      </c>
      <c r="J183" s="191"/>
      <c r="K183" s="192"/>
      <c r="L183" s="91"/>
      <c r="M183" s="193">
        <f>M193+M201+M184+M190+M187</f>
        <v>13953.399000000001</v>
      </c>
      <c r="N183" s="193">
        <f>N193+N201+N184+N190+N187</f>
        <v>13368.269</v>
      </c>
      <c r="O183" s="273">
        <f t="shared" si="24"/>
        <v>95.806541474231466</v>
      </c>
    </row>
    <row r="184" spans="2:15" ht="16.5" customHeight="1" x14ac:dyDescent="0.25">
      <c r="B184" s="178"/>
      <c r="C184" s="178"/>
      <c r="D184" s="95" t="s">
        <v>73</v>
      </c>
      <c r="E184" s="92" t="s">
        <v>429</v>
      </c>
      <c r="F184" s="189" t="s">
        <v>325</v>
      </c>
      <c r="G184" s="92" t="s">
        <v>337</v>
      </c>
      <c r="H184" s="190" t="s">
        <v>483</v>
      </c>
      <c r="I184" s="191" t="s">
        <v>380</v>
      </c>
      <c r="J184" s="191" t="s">
        <v>432</v>
      </c>
      <c r="K184" s="192" t="s">
        <v>501</v>
      </c>
      <c r="L184" s="91"/>
      <c r="M184" s="193">
        <f t="shared" ref="M184:N185" si="29">M185</f>
        <v>630</v>
      </c>
      <c r="N184" s="193">
        <f t="shared" si="29"/>
        <v>596.04999999999995</v>
      </c>
      <c r="O184" s="274">
        <f t="shared" si="24"/>
        <v>94.6111111111111</v>
      </c>
    </row>
    <row r="185" spans="2:15" ht="32.25" customHeight="1" x14ac:dyDescent="0.25">
      <c r="B185" s="178"/>
      <c r="C185" s="178"/>
      <c r="D185" s="95" t="s">
        <v>59</v>
      </c>
      <c r="E185" s="92" t="s">
        <v>429</v>
      </c>
      <c r="F185" s="189" t="s">
        <v>325</v>
      </c>
      <c r="G185" s="92" t="s">
        <v>337</v>
      </c>
      <c r="H185" s="190" t="s">
        <v>483</v>
      </c>
      <c r="I185" s="191" t="s">
        <v>380</v>
      </c>
      <c r="J185" s="191" t="s">
        <v>432</v>
      </c>
      <c r="K185" s="192" t="s">
        <v>501</v>
      </c>
      <c r="L185" s="91">
        <v>200</v>
      </c>
      <c r="M185" s="193">
        <f t="shared" si="29"/>
        <v>630</v>
      </c>
      <c r="N185" s="193">
        <f t="shared" si="29"/>
        <v>596.04999999999995</v>
      </c>
      <c r="O185" s="193">
        <f t="shared" si="24"/>
        <v>94.6111111111111</v>
      </c>
    </row>
    <row r="186" spans="2:15" ht="30.75" customHeight="1" x14ac:dyDescent="0.25">
      <c r="B186" s="178"/>
      <c r="C186" s="178"/>
      <c r="D186" s="95" t="s">
        <v>60</v>
      </c>
      <c r="E186" s="92" t="s">
        <v>429</v>
      </c>
      <c r="F186" s="189" t="s">
        <v>325</v>
      </c>
      <c r="G186" s="92" t="s">
        <v>337</v>
      </c>
      <c r="H186" s="190" t="s">
        <v>483</v>
      </c>
      <c r="I186" s="191" t="s">
        <v>380</v>
      </c>
      <c r="J186" s="191" t="s">
        <v>432</v>
      </c>
      <c r="K186" s="192" t="s">
        <v>501</v>
      </c>
      <c r="L186" s="91">
        <v>240</v>
      </c>
      <c r="M186" s="193">
        <v>630</v>
      </c>
      <c r="N186" s="193">
        <v>596.04999999999995</v>
      </c>
      <c r="O186" s="274">
        <f t="shared" si="24"/>
        <v>94.6111111111111</v>
      </c>
    </row>
    <row r="187" spans="2:15" ht="45.75" customHeight="1" x14ac:dyDescent="0.25">
      <c r="B187" s="178"/>
      <c r="C187" s="178"/>
      <c r="D187" s="95" t="s">
        <v>520</v>
      </c>
      <c r="E187" s="92" t="s">
        <v>429</v>
      </c>
      <c r="F187" s="189" t="s">
        <v>325</v>
      </c>
      <c r="G187" s="92" t="s">
        <v>337</v>
      </c>
      <c r="H187" s="190" t="s">
        <v>483</v>
      </c>
      <c r="I187" s="191" t="s">
        <v>380</v>
      </c>
      <c r="J187" s="191" t="s">
        <v>432</v>
      </c>
      <c r="K187" s="192" t="s">
        <v>521</v>
      </c>
      <c r="L187" s="91"/>
      <c r="M187" s="193">
        <f t="shared" ref="M187:N188" si="30">M188</f>
        <v>38.168999999999997</v>
      </c>
      <c r="N187" s="193">
        <f t="shared" si="30"/>
        <v>2.419</v>
      </c>
      <c r="O187" s="193">
        <f t="shared" si="24"/>
        <v>6.3376038146139537</v>
      </c>
    </row>
    <row r="188" spans="2:15" ht="16.5" customHeight="1" x14ac:dyDescent="0.25">
      <c r="B188" s="178"/>
      <c r="C188" s="178"/>
      <c r="D188" s="95" t="s">
        <v>63</v>
      </c>
      <c r="E188" s="92" t="s">
        <v>429</v>
      </c>
      <c r="F188" s="189" t="s">
        <v>325</v>
      </c>
      <c r="G188" s="92" t="s">
        <v>337</v>
      </c>
      <c r="H188" s="190" t="s">
        <v>483</v>
      </c>
      <c r="I188" s="191" t="s">
        <v>380</v>
      </c>
      <c r="J188" s="191" t="s">
        <v>432</v>
      </c>
      <c r="K188" s="192" t="s">
        <v>521</v>
      </c>
      <c r="L188" s="91">
        <v>800</v>
      </c>
      <c r="M188" s="193">
        <f t="shared" si="30"/>
        <v>38.168999999999997</v>
      </c>
      <c r="N188" s="193">
        <f t="shared" si="30"/>
        <v>2.419</v>
      </c>
      <c r="O188" s="193">
        <f t="shared" si="24"/>
        <v>6.3376038146139537</v>
      </c>
    </row>
    <row r="189" spans="2:15" ht="15.75" customHeight="1" x14ac:dyDescent="0.25">
      <c r="B189" s="178"/>
      <c r="C189" s="178"/>
      <c r="D189" s="95" t="s">
        <v>522</v>
      </c>
      <c r="E189" s="92" t="s">
        <v>429</v>
      </c>
      <c r="F189" s="189" t="s">
        <v>325</v>
      </c>
      <c r="G189" s="92" t="s">
        <v>337</v>
      </c>
      <c r="H189" s="190" t="s">
        <v>483</v>
      </c>
      <c r="I189" s="191" t="s">
        <v>380</v>
      </c>
      <c r="J189" s="191" t="s">
        <v>432</v>
      </c>
      <c r="K189" s="192" t="s">
        <v>521</v>
      </c>
      <c r="L189" s="91">
        <v>830</v>
      </c>
      <c r="M189" s="193">
        <v>38.168999999999997</v>
      </c>
      <c r="N189" s="193">
        <v>2.419</v>
      </c>
      <c r="O189" s="193">
        <f t="shared" si="24"/>
        <v>6.3376038146139537</v>
      </c>
    </row>
    <row r="190" spans="2:15" ht="45" customHeight="1" x14ac:dyDescent="0.25">
      <c r="B190" s="178"/>
      <c r="C190" s="178"/>
      <c r="D190" s="95" t="s">
        <v>75</v>
      </c>
      <c r="E190" s="92" t="s">
        <v>429</v>
      </c>
      <c r="F190" s="189" t="s">
        <v>325</v>
      </c>
      <c r="G190" s="92" t="s">
        <v>337</v>
      </c>
      <c r="H190" s="190" t="s">
        <v>483</v>
      </c>
      <c r="I190" s="191" t="s">
        <v>380</v>
      </c>
      <c r="J190" s="191" t="s">
        <v>432</v>
      </c>
      <c r="K190" s="192">
        <v>54690</v>
      </c>
      <c r="L190" s="91"/>
      <c r="M190" s="193">
        <f>M191</f>
        <v>503.1</v>
      </c>
      <c r="N190" s="193">
        <f>N191</f>
        <v>503.02499999999998</v>
      </c>
      <c r="O190" s="193">
        <f t="shared" si="24"/>
        <v>99.985092426952889</v>
      </c>
    </row>
    <row r="191" spans="2:15" ht="31.5" customHeight="1" x14ac:dyDescent="0.25">
      <c r="B191" s="178"/>
      <c r="C191" s="178"/>
      <c r="D191" s="95" t="s">
        <v>59</v>
      </c>
      <c r="E191" s="92" t="s">
        <v>429</v>
      </c>
      <c r="F191" s="189" t="s">
        <v>325</v>
      </c>
      <c r="G191" s="92" t="s">
        <v>337</v>
      </c>
      <c r="H191" s="190" t="s">
        <v>483</v>
      </c>
      <c r="I191" s="191" t="s">
        <v>380</v>
      </c>
      <c r="J191" s="191" t="s">
        <v>432</v>
      </c>
      <c r="K191" s="192">
        <v>54690</v>
      </c>
      <c r="L191" s="91">
        <v>200</v>
      </c>
      <c r="M191" s="193">
        <f>M192</f>
        <v>503.1</v>
      </c>
      <c r="N191" s="193">
        <f>N192</f>
        <v>503.02499999999998</v>
      </c>
      <c r="O191" s="274">
        <f t="shared" si="24"/>
        <v>99.985092426952889</v>
      </c>
    </row>
    <row r="192" spans="2:15" ht="31.5" customHeight="1" x14ac:dyDescent="0.25">
      <c r="B192" s="178"/>
      <c r="C192" s="178"/>
      <c r="D192" s="95" t="s">
        <v>60</v>
      </c>
      <c r="E192" s="92" t="s">
        <v>429</v>
      </c>
      <c r="F192" s="189" t="s">
        <v>325</v>
      </c>
      <c r="G192" s="92" t="s">
        <v>337</v>
      </c>
      <c r="H192" s="190" t="s">
        <v>483</v>
      </c>
      <c r="I192" s="191" t="s">
        <v>380</v>
      </c>
      <c r="J192" s="191" t="s">
        <v>432</v>
      </c>
      <c r="K192" s="192">
        <v>54690</v>
      </c>
      <c r="L192" s="91">
        <v>240</v>
      </c>
      <c r="M192" s="193">
        <v>503.1</v>
      </c>
      <c r="N192" s="193">
        <v>503.02499999999998</v>
      </c>
      <c r="O192" s="193">
        <f t="shared" si="24"/>
        <v>99.985092426952889</v>
      </c>
    </row>
    <row r="193" spans="1:16" s="232" customFormat="1" ht="15.75" customHeight="1" x14ac:dyDescent="0.25">
      <c r="B193" s="233"/>
      <c r="C193" s="233"/>
      <c r="D193" s="95" t="s">
        <v>71</v>
      </c>
      <c r="E193" s="92" t="s">
        <v>429</v>
      </c>
      <c r="F193" s="189" t="s">
        <v>325</v>
      </c>
      <c r="G193" s="92" t="s">
        <v>337</v>
      </c>
      <c r="H193" s="190" t="s">
        <v>483</v>
      </c>
      <c r="I193" s="191" t="s">
        <v>380</v>
      </c>
      <c r="J193" s="191" t="s">
        <v>432</v>
      </c>
      <c r="K193" s="192" t="s">
        <v>505</v>
      </c>
      <c r="L193" s="91"/>
      <c r="M193" s="193">
        <f>M194+M196+M198</f>
        <v>12780.230000000001</v>
      </c>
      <c r="N193" s="193">
        <f>N194+N196+N198</f>
        <v>12266.775000000001</v>
      </c>
      <c r="O193" s="193">
        <f t="shared" si="24"/>
        <v>95.982427546296108</v>
      </c>
      <c r="P193" s="172"/>
    </row>
    <row r="194" spans="1:16" s="232" customFormat="1" ht="61.5" customHeight="1" x14ac:dyDescent="0.25">
      <c r="B194" s="233"/>
      <c r="C194" s="233"/>
      <c r="D194" s="95" t="s">
        <v>57</v>
      </c>
      <c r="E194" s="92" t="s">
        <v>429</v>
      </c>
      <c r="F194" s="189" t="s">
        <v>325</v>
      </c>
      <c r="G194" s="92" t="s">
        <v>337</v>
      </c>
      <c r="H194" s="190" t="s">
        <v>483</v>
      </c>
      <c r="I194" s="191" t="s">
        <v>380</v>
      </c>
      <c r="J194" s="191" t="s">
        <v>432</v>
      </c>
      <c r="K194" s="192" t="s">
        <v>505</v>
      </c>
      <c r="L194" s="91">
        <v>100</v>
      </c>
      <c r="M194" s="193">
        <f>M195</f>
        <v>5367.7</v>
      </c>
      <c r="N194" s="193">
        <f>N195</f>
        <v>5291.14</v>
      </c>
      <c r="O194" s="274">
        <f t="shared" si="24"/>
        <v>98.573690780036145</v>
      </c>
      <c r="P194" s="172"/>
    </row>
    <row r="195" spans="1:16" s="232" customFormat="1" ht="15.75" customHeight="1" x14ac:dyDescent="0.25">
      <c r="B195" s="233"/>
      <c r="C195" s="233"/>
      <c r="D195" s="95" t="s">
        <v>69</v>
      </c>
      <c r="E195" s="92" t="s">
        <v>429</v>
      </c>
      <c r="F195" s="189" t="s">
        <v>325</v>
      </c>
      <c r="G195" s="92" t="s">
        <v>337</v>
      </c>
      <c r="H195" s="190" t="s">
        <v>483</v>
      </c>
      <c r="I195" s="191" t="s">
        <v>380</v>
      </c>
      <c r="J195" s="191" t="s">
        <v>432</v>
      </c>
      <c r="K195" s="192" t="s">
        <v>505</v>
      </c>
      <c r="L195" s="91" t="s">
        <v>495</v>
      </c>
      <c r="M195" s="193">
        <v>5367.7</v>
      </c>
      <c r="N195" s="193">
        <v>5291.14</v>
      </c>
      <c r="O195" s="193">
        <f t="shared" si="24"/>
        <v>98.573690780036145</v>
      </c>
      <c r="P195" s="172"/>
    </row>
    <row r="196" spans="1:16" ht="32.25" customHeight="1" x14ac:dyDescent="0.25">
      <c r="B196" s="178"/>
      <c r="C196" s="178"/>
      <c r="D196" s="95" t="s">
        <v>59</v>
      </c>
      <c r="E196" s="92" t="s">
        <v>429</v>
      </c>
      <c r="F196" s="189" t="s">
        <v>325</v>
      </c>
      <c r="G196" s="92" t="s">
        <v>337</v>
      </c>
      <c r="H196" s="190" t="s">
        <v>483</v>
      </c>
      <c r="I196" s="191" t="s">
        <v>380</v>
      </c>
      <c r="J196" s="191" t="s">
        <v>432</v>
      </c>
      <c r="K196" s="192" t="s">
        <v>505</v>
      </c>
      <c r="L196" s="91">
        <v>200</v>
      </c>
      <c r="M196" s="193">
        <f>M197</f>
        <v>7211.16</v>
      </c>
      <c r="N196" s="193">
        <f>N197</f>
        <v>6783.2650000000003</v>
      </c>
      <c r="O196" s="193">
        <f t="shared" si="24"/>
        <v>94.066211261433679</v>
      </c>
    </row>
    <row r="197" spans="1:16" ht="31.5" customHeight="1" x14ac:dyDescent="0.25">
      <c r="B197" s="178"/>
      <c r="C197" s="178"/>
      <c r="D197" s="95" t="s">
        <v>60</v>
      </c>
      <c r="E197" s="92" t="s">
        <v>429</v>
      </c>
      <c r="F197" s="189" t="s">
        <v>325</v>
      </c>
      <c r="G197" s="92" t="s">
        <v>337</v>
      </c>
      <c r="H197" s="190" t="s">
        <v>483</v>
      </c>
      <c r="I197" s="191" t="s">
        <v>380</v>
      </c>
      <c r="J197" s="191" t="s">
        <v>432</v>
      </c>
      <c r="K197" s="192" t="s">
        <v>505</v>
      </c>
      <c r="L197" s="91" t="s">
        <v>443</v>
      </c>
      <c r="M197" s="193">
        <v>7211.16</v>
      </c>
      <c r="N197" s="193">
        <v>6783.2650000000003</v>
      </c>
      <c r="O197" s="193">
        <f t="shared" si="24"/>
        <v>94.066211261433679</v>
      </c>
    </row>
    <row r="198" spans="1:16" ht="16.5" customHeight="1" x14ac:dyDescent="0.25">
      <c r="B198" s="178"/>
      <c r="C198" s="178"/>
      <c r="D198" s="95" t="s">
        <v>63</v>
      </c>
      <c r="E198" s="92" t="s">
        <v>429</v>
      </c>
      <c r="F198" s="189" t="s">
        <v>325</v>
      </c>
      <c r="G198" s="92" t="s">
        <v>337</v>
      </c>
      <c r="H198" s="190" t="s">
        <v>483</v>
      </c>
      <c r="I198" s="191" t="s">
        <v>380</v>
      </c>
      <c r="J198" s="191" t="s">
        <v>432</v>
      </c>
      <c r="K198" s="192" t="s">
        <v>505</v>
      </c>
      <c r="L198" s="91">
        <v>800</v>
      </c>
      <c r="M198" s="193">
        <f>M200+M199</f>
        <v>201.37</v>
      </c>
      <c r="N198" s="193">
        <f>N200+N199</f>
        <v>192.37</v>
      </c>
      <c r="O198" s="274">
        <f t="shared" ref="O198:O236" si="31">N198/M198*100</f>
        <v>95.530615285295724</v>
      </c>
    </row>
    <row r="199" spans="1:16" ht="16.5" customHeight="1" x14ac:dyDescent="0.25">
      <c r="B199" s="178"/>
      <c r="C199" s="178"/>
      <c r="D199" s="95" t="s">
        <v>64</v>
      </c>
      <c r="E199" s="92" t="s">
        <v>429</v>
      </c>
      <c r="F199" s="189" t="s">
        <v>325</v>
      </c>
      <c r="G199" s="92" t="s">
        <v>337</v>
      </c>
      <c r="H199" s="190" t="s">
        <v>483</v>
      </c>
      <c r="I199" s="191" t="s">
        <v>380</v>
      </c>
      <c r="J199" s="191" t="s">
        <v>432</v>
      </c>
      <c r="K199" s="192" t="s">
        <v>505</v>
      </c>
      <c r="L199" s="91">
        <v>830</v>
      </c>
      <c r="M199" s="193">
        <v>6.54</v>
      </c>
      <c r="N199" s="193">
        <v>6.5359999999999996</v>
      </c>
      <c r="O199" s="193">
        <f t="shared" si="31"/>
        <v>99.938837920489291</v>
      </c>
    </row>
    <row r="200" spans="1:16" ht="15" customHeight="1" x14ac:dyDescent="0.25">
      <c r="B200" s="178"/>
      <c r="C200" s="178"/>
      <c r="D200" s="95" t="s">
        <v>64</v>
      </c>
      <c r="E200" s="92" t="s">
        <v>429</v>
      </c>
      <c r="F200" s="189" t="s">
        <v>325</v>
      </c>
      <c r="G200" s="92" t="s">
        <v>337</v>
      </c>
      <c r="H200" s="190" t="s">
        <v>483</v>
      </c>
      <c r="I200" s="191" t="s">
        <v>380</v>
      </c>
      <c r="J200" s="191" t="s">
        <v>432</v>
      </c>
      <c r="K200" s="192" t="s">
        <v>505</v>
      </c>
      <c r="L200" s="91" t="s">
        <v>496</v>
      </c>
      <c r="M200" s="193">
        <v>194.83</v>
      </c>
      <c r="N200" s="193">
        <v>185.834</v>
      </c>
      <c r="O200" s="193">
        <f t="shared" si="31"/>
        <v>95.38264127701072</v>
      </c>
    </row>
    <row r="201" spans="1:16" ht="90" customHeight="1" x14ac:dyDescent="0.25">
      <c r="A201" s="171">
        <v>8</v>
      </c>
      <c r="B201" s="178"/>
      <c r="C201" s="178"/>
      <c r="D201" s="95" t="s">
        <v>482</v>
      </c>
      <c r="E201" s="92" t="s">
        <v>429</v>
      </c>
      <c r="F201" s="189" t="s">
        <v>325</v>
      </c>
      <c r="G201" s="92" t="s">
        <v>337</v>
      </c>
      <c r="H201" s="190" t="s">
        <v>483</v>
      </c>
      <c r="I201" s="191" t="s">
        <v>380</v>
      </c>
      <c r="J201" s="191" t="s">
        <v>432</v>
      </c>
      <c r="K201" s="192">
        <v>77230</v>
      </c>
      <c r="L201" s="91"/>
      <c r="M201" s="193">
        <f t="shared" ref="M201:N202" si="32">M202</f>
        <v>1.9</v>
      </c>
      <c r="N201" s="193">
        <f t="shared" si="32"/>
        <v>0</v>
      </c>
      <c r="O201" s="193">
        <f t="shared" si="31"/>
        <v>0</v>
      </c>
    </row>
    <row r="202" spans="1:16" ht="30.75" customHeight="1" x14ac:dyDescent="0.25">
      <c r="B202" s="178"/>
      <c r="C202" s="178"/>
      <c r="D202" s="95" t="s">
        <v>59</v>
      </c>
      <c r="E202" s="92" t="s">
        <v>429</v>
      </c>
      <c r="F202" s="189" t="s">
        <v>325</v>
      </c>
      <c r="G202" s="92" t="s">
        <v>337</v>
      </c>
      <c r="H202" s="190" t="s">
        <v>483</v>
      </c>
      <c r="I202" s="191" t="s">
        <v>380</v>
      </c>
      <c r="J202" s="191" t="s">
        <v>432</v>
      </c>
      <c r="K202" s="192">
        <v>77230</v>
      </c>
      <c r="L202" s="200">
        <v>200</v>
      </c>
      <c r="M202" s="193">
        <f t="shared" si="32"/>
        <v>1.9</v>
      </c>
      <c r="N202" s="193">
        <f t="shared" si="32"/>
        <v>0</v>
      </c>
      <c r="O202" s="274">
        <f t="shared" si="31"/>
        <v>0</v>
      </c>
    </row>
    <row r="203" spans="1:16" ht="30" customHeight="1" x14ac:dyDescent="0.25">
      <c r="B203" s="178"/>
      <c r="C203" s="178"/>
      <c r="D203" s="95" t="s">
        <v>60</v>
      </c>
      <c r="E203" s="92" t="s">
        <v>429</v>
      </c>
      <c r="F203" s="189" t="s">
        <v>325</v>
      </c>
      <c r="G203" s="92" t="s">
        <v>337</v>
      </c>
      <c r="H203" s="190" t="s">
        <v>483</v>
      </c>
      <c r="I203" s="191" t="s">
        <v>380</v>
      </c>
      <c r="J203" s="191" t="s">
        <v>432</v>
      </c>
      <c r="K203" s="192">
        <v>77230</v>
      </c>
      <c r="L203" s="91" t="s">
        <v>443</v>
      </c>
      <c r="M203" s="193">
        <v>1.9</v>
      </c>
      <c r="N203" s="193"/>
      <c r="O203" s="193">
        <f t="shared" si="31"/>
        <v>0</v>
      </c>
    </row>
    <row r="204" spans="1:16" s="181" customFormat="1" ht="30.75" customHeight="1" x14ac:dyDescent="0.25">
      <c r="B204" s="182"/>
      <c r="C204" s="182"/>
      <c r="D204" s="95" t="s">
        <v>338</v>
      </c>
      <c r="E204" s="92" t="s">
        <v>429</v>
      </c>
      <c r="F204" s="189" t="s">
        <v>339</v>
      </c>
      <c r="G204" s="92"/>
      <c r="H204" s="190"/>
      <c r="I204" s="191"/>
      <c r="J204" s="191"/>
      <c r="K204" s="192"/>
      <c r="L204" s="91"/>
      <c r="M204" s="193">
        <f>M205+M213</f>
        <v>1701.4290000000001</v>
      </c>
      <c r="N204" s="193">
        <f>N205+N213</f>
        <v>1701.4290000000001</v>
      </c>
      <c r="O204" s="274">
        <f t="shared" si="31"/>
        <v>100</v>
      </c>
      <c r="P204" s="172"/>
    </row>
    <row r="205" spans="1:16" x14ac:dyDescent="0.25">
      <c r="B205" s="178"/>
      <c r="C205" s="178"/>
      <c r="D205" s="95" t="s">
        <v>340</v>
      </c>
      <c r="E205" s="92" t="s">
        <v>429</v>
      </c>
      <c r="F205" s="189" t="s">
        <v>339</v>
      </c>
      <c r="G205" s="92" t="s">
        <v>329</v>
      </c>
      <c r="H205" s="190"/>
      <c r="I205" s="191"/>
      <c r="J205" s="191"/>
      <c r="K205" s="192"/>
      <c r="L205" s="91"/>
      <c r="M205" s="193">
        <f t="shared" ref="M205:N206" si="33">M206</f>
        <v>1673.3990000000001</v>
      </c>
      <c r="N205" s="193">
        <f t="shared" si="33"/>
        <v>1673.3990000000001</v>
      </c>
      <c r="O205" s="193">
        <f t="shared" si="31"/>
        <v>100</v>
      </c>
    </row>
    <row r="206" spans="1:16" ht="47.25" customHeight="1" x14ac:dyDescent="0.25">
      <c r="B206" s="178"/>
      <c r="C206" s="178"/>
      <c r="D206" s="95" t="s">
        <v>696</v>
      </c>
      <c r="E206" s="92" t="s">
        <v>429</v>
      </c>
      <c r="F206" s="189" t="s">
        <v>339</v>
      </c>
      <c r="G206" s="92" t="s">
        <v>329</v>
      </c>
      <c r="H206" s="190" t="s">
        <v>483</v>
      </c>
      <c r="I206" s="191" t="s">
        <v>431</v>
      </c>
      <c r="J206" s="191"/>
      <c r="K206" s="192"/>
      <c r="L206" s="91"/>
      <c r="M206" s="193">
        <f t="shared" si="33"/>
        <v>1673.3990000000001</v>
      </c>
      <c r="N206" s="193">
        <f t="shared" si="33"/>
        <v>1673.3990000000001</v>
      </c>
      <c r="O206" s="274">
        <f t="shared" si="31"/>
        <v>100</v>
      </c>
    </row>
    <row r="207" spans="1:16" ht="45" customHeight="1" x14ac:dyDescent="0.25">
      <c r="B207" s="178"/>
      <c r="C207" s="178"/>
      <c r="D207" s="95" t="s">
        <v>697</v>
      </c>
      <c r="E207" s="92" t="s">
        <v>429</v>
      </c>
      <c r="F207" s="189" t="s">
        <v>339</v>
      </c>
      <c r="G207" s="92" t="s">
        <v>329</v>
      </c>
      <c r="H207" s="190" t="s">
        <v>483</v>
      </c>
      <c r="I207" s="191" t="s">
        <v>380</v>
      </c>
      <c r="J207" s="191" t="s">
        <v>432</v>
      </c>
      <c r="K207" s="192"/>
      <c r="L207" s="91"/>
      <c r="M207" s="193">
        <f>M208</f>
        <v>1673.3990000000001</v>
      </c>
      <c r="N207" s="193">
        <f>N208</f>
        <v>1673.3990000000001</v>
      </c>
      <c r="O207" s="193">
        <f t="shared" si="31"/>
        <v>100</v>
      </c>
    </row>
    <row r="208" spans="1:16" ht="60" customHeight="1" x14ac:dyDescent="0.25">
      <c r="B208" s="178"/>
      <c r="C208" s="178"/>
      <c r="D208" s="95" t="s">
        <v>523</v>
      </c>
      <c r="E208" s="92" t="s">
        <v>429</v>
      </c>
      <c r="F208" s="189" t="s">
        <v>339</v>
      </c>
      <c r="G208" s="92" t="s">
        <v>329</v>
      </c>
      <c r="H208" s="190" t="s">
        <v>483</v>
      </c>
      <c r="I208" s="191" t="s">
        <v>380</v>
      </c>
      <c r="J208" s="191" t="s">
        <v>432</v>
      </c>
      <c r="K208" s="192" t="s">
        <v>524</v>
      </c>
      <c r="L208" s="91"/>
      <c r="M208" s="193">
        <f>M209+M211</f>
        <v>1673.3990000000001</v>
      </c>
      <c r="N208" s="193">
        <f>N209+N211</f>
        <v>1673.3990000000001</v>
      </c>
      <c r="O208" s="193">
        <f t="shared" si="31"/>
        <v>100</v>
      </c>
      <c r="P208" s="206"/>
    </row>
    <row r="209" spans="2:16" ht="61.5" customHeight="1" x14ac:dyDescent="0.25">
      <c r="B209" s="178"/>
      <c r="C209" s="178"/>
      <c r="D209" s="95" t="s">
        <v>57</v>
      </c>
      <c r="E209" s="92" t="s">
        <v>429</v>
      </c>
      <c r="F209" s="189" t="s">
        <v>339</v>
      </c>
      <c r="G209" s="92" t="s">
        <v>329</v>
      </c>
      <c r="H209" s="190" t="s">
        <v>483</v>
      </c>
      <c r="I209" s="191" t="s">
        <v>380</v>
      </c>
      <c r="J209" s="191" t="s">
        <v>432</v>
      </c>
      <c r="K209" s="192" t="s">
        <v>524</v>
      </c>
      <c r="L209" s="91">
        <v>100</v>
      </c>
      <c r="M209" s="193">
        <f>M210</f>
        <v>1486.8610000000001</v>
      </c>
      <c r="N209" s="193">
        <f>N210</f>
        <v>1486.8610000000001</v>
      </c>
      <c r="O209" s="274">
        <f t="shared" si="31"/>
        <v>100</v>
      </c>
    </row>
    <row r="210" spans="2:16" ht="30.75" customHeight="1" x14ac:dyDescent="0.25">
      <c r="B210" s="178"/>
      <c r="C210" s="178"/>
      <c r="D210" s="95" t="s">
        <v>58</v>
      </c>
      <c r="E210" s="92" t="s">
        <v>429</v>
      </c>
      <c r="F210" s="189" t="s">
        <v>339</v>
      </c>
      <c r="G210" s="92" t="s">
        <v>329</v>
      </c>
      <c r="H210" s="190" t="s">
        <v>483</v>
      </c>
      <c r="I210" s="191" t="s">
        <v>380</v>
      </c>
      <c r="J210" s="191" t="s">
        <v>432</v>
      </c>
      <c r="K210" s="192" t="s">
        <v>524</v>
      </c>
      <c r="L210" s="91" t="s">
        <v>435</v>
      </c>
      <c r="M210" s="193">
        <v>1486.8610000000001</v>
      </c>
      <c r="N210" s="193">
        <v>1486.8610000000001</v>
      </c>
      <c r="O210" s="193">
        <f t="shared" si="31"/>
        <v>100</v>
      </c>
    </row>
    <row r="211" spans="2:16" ht="32.25" customHeight="1" x14ac:dyDescent="0.25">
      <c r="B211" s="178"/>
      <c r="C211" s="178"/>
      <c r="D211" s="95" t="s">
        <v>59</v>
      </c>
      <c r="E211" s="92" t="s">
        <v>429</v>
      </c>
      <c r="F211" s="189" t="s">
        <v>339</v>
      </c>
      <c r="G211" s="92" t="s">
        <v>329</v>
      </c>
      <c r="H211" s="190" t="s">
        <v>483</v>
      </c>
      <c r="I211" s="191" t="s">
        <v>380</v>
      </c>
      <c r="J211" s="191" t="s">
        <v>432</v>
      </c>
      <c r="K211" s="192" t="s">
        <v>524</v>
      </c>
      <c r="L211" s="91">
        <v>200</v>
      </c>
      <c r="M211" s="193">
        <f>M212</f>
        <v>186.53800000000001</v>
      </c>
      <c r="N211" s="193">
        <f>N212</f>
        <v>186.53800000000001</v>
      </c>
      <c r="O211" s="193">
        <f t="shared" si="31"/>
        <v>100</v>
      </c>
    </row>
    <row r="212" spans="2:16" ht="31.5" customHeight="1" x14ac:dyDescent="0.25">
      <c r="B212" s="178"/>
      <c r="C212" s="178"/>
      <c r="D212" s="95" t="s">
        <v>60</v>
      </c>
      <c r="E212" s="92" t="s">
        <v>429</v>
      </c>
      <c r="F212" s="189" t="s">
        <v>339</v>
      </c>
      <c r="G212" s="92" t="s">
        <v>329</v>
      </c>
      <c r="H212" s="190" t="s">
        <v>483</v>
      </c>
      <c r="I212" s="191" t="s">
        <v>380</v>
      </c>
      <c r="J212" s="191" t="s">
        <v>432</v>
      </c>
      <c r="K212" s="192" t="s">
        <v>524</v>
      </c>
      <c r="L212" s="91" t="s">
        <v>443</v>
      </c>
      <c r="M212" s="193">
        <v>186.53800000000001</v>
      </c>
      <c r="N212" s="193">
        <v>186.53800000000001</v>
      </c>
      <c r="O212" s="193">
        <f t="shared" si="31"/>
        <v>100</v>
      </c>
    </row>
    <row r="213" spans="2:16" ht="31.5" customHeight="1" x14ac:dyDescent="0.25">
      <c r="B213" s="178"/>
      <c r="C213" s="178"/>
      <c r="D213" s="95" t="s">
        <v>525</v>
      </c>
      <c r="E213" s="92" t="s">
        <v>429</v>
      </c>
      <c r="F213" s="189" t="s">
        <v>339</v>
      </c>
      <c r="G213" s="92">
        <v>10</v>
      </c>
      <c r="H213" s="190"/>
      <c r="I213" s="191"/>
      <c r="J213" s="191"/>
      <c r="K213" s="192"/>
      <c r="L213" s="91"/>
      <c r="M213" s="193">
        <f t="shared" ref="M213:N215" si="34">M214</f>
        <v>28.03</v>
      </c>
      <c r="N213" s="193">
        <f t="shared" si="34"/>
        <v>28.03</v>
      </c>
      <c r="O213" s="193">
        <f t="shared" si="31"/>
        <v>100</v>
      </c>
    </row>
    <row r="214" spans="2:16" ht="46.5" customHeight="1" x14ac:dyDescent="0.25">
      <c r="B214" s="178"/>
      <c r="C214" s="178"/>
      <c r="D214" s="95" t="s">
        <v>696</v>
      </c>
      <c r="E214" s="92" t="s">
        <v>429</v>
      </c>
      <c r="F214" s="189" t="s">
        <v>339</v>
      </c>
      <c r="G214" s="92">
        <v>10</v>
      </c>
      <c r="H214" s="190" t="s">
        <v>483</v>
      </c>
      <c r="I214" s="191" t="s">
        <v>431</v>
      </c>
      <c r="J214" s="191"/>
      <c r="K214" s="192"/>
      <c r="L214" s="91"/>
      <c r="M214" s="193">
        <f t="shared" si="34"/>
        <v>28.03</v>
      </c>
      <c r="N214" s="193">
        <f t="shared" si="34"/>
        <v>28.03</v>
      </c>
      <c r="O214" s="273">
        <f t="shared" si="31"/>
        <v>100</v>
      </c>
    </row>
    <row r="215" spans="2:16" ht="46.5" customHeight="1" x14ac:dyDescent="0.25">
      <c r="B215" s="178"/>
      <c r="C215" s="178"/>
      <c r="D215" s="95" t="s">
        <v>697</v>
      </c>
      <c r="E215" s="92" t="s">
        <v>429</v>
      </c>
      <c r="F215" s="189" t="s">
        <v>339</v>
      </c>
      <c r="G215" s="92">
        <v>10</v>
      </c>
      <c r="H215" s="190" t="s">
        <v>483</v>
      </c>
      <c r="I215" s="191" t="s">
        <v>380</v>
      </c>
      <c r="J215" s="191" t="s">
        <v>432</v>
      </c>
      <c r="K215" s="192"/>
      <c r="L215" s="91"/>
      <c r="M215" s="193">
        <f t="shared" si="34"/>
        <v>28.03</v>
      </c>
      <c r="N215" s="193">
        <f t="shared" si="34"/>
        <v>28.03</v>
      </c>
      <c r="O215" s="273">
        <f t="shared" si="31"/>
        <v>100</v>
      </c>
    </row>
    <row r="216" spans="2:16" ht="30.75" customHeight="1" x14ac:dyDescent="0.25">
      <c r="B216" s="178"/>
      <c r="C216" s="178"/>
      <c r="D216" s="234" t="s">
        <v>526</v>
      </c>
      <c r="E216" s="92" t="s">
        <v>429</v>
      </c>
      <c r="F216" s="189" t="s">
        <v>339</v>
      </c>
      <c r="G216" s="92">
        <v>10</v>
      </c>
      <c r="H216" s="190" t="s">
        <v>483</v>
      </c>
      <c r="I216" s="191" t="s">
        <v>380</v>
      </c>
      <c r="J216" s="191" t="s">
        <v>432</v>
      </c>
      <c r="K216" s="192" t="s">
        <v>527</v>
      </c>
      <c r="L216" s="91"/>
      <c r="M216" s="193">
        <f>M218</f>
        <v>28.03</v>
      </c>
      <c r="N216" s="193">
        <f>N218</f>
        <v>28.03</v>
      </c>
      <c r="O216" s="274">
        <f t="shared" si="31"/>
        <v>100</v>
      </c>
    </row>
    <row r="217" spans="2:16" ht="31.5" customHeight="1" x14ac:dyDescent="0.25">
      <c r="B217" s="178"/>
      <c r="C217" s="178"/>
      <c r="D217" s="95" t="s">
        <v>59</v>
      </c>
      <c r="E217" s="92" t="s">
        <v>429</v>
      </c>
      <c r="F217" s="189" t="s">
        <v>339</v>
      </c>
      <c r="G217" s="92">
        <v>10</v>
      </c>
      <c r="H217" s="190" t="s">
        <v>483</v>
      </c>
      <c r="I217" s="191" t="s">
        <v>380</v>
      </c>
      <c r="J217" s="191" t="s">
        <v>432</v>
      </c>
      <c r="K217" s="192" t="s">
        <v>527</v>
      </c>
      <c r="L217" s="91">
        <v>200</v>
      </c>
      <c r="M217" s="193">
        <f>M218</f>
        <v>28.03</v>
      </c>
      <c r="N217" s="193">
        <f>N218</f>
        <v>28.03</v>
      </c>
      <c r="O217" s="193">
        <f t="shared" si="31"/>
        <v>100</v>
      </c>
    </row>
    <row r="218" spans="2:16" ht="30" customHeight="1" x14ac:dyDescent="0.25">
      <c r="B218" s="178"/>
      <c r="C218" s="178"/>
      <c r="D218" s="95" t="s">
        <v>60</v>
      </c>
      <c r="E218" s="92" t="s">
        <v>429</v>
      </c>
      <c r="F218" s="189" t="s">
        <v>339</v>
      </c>
      <c r="G218" s="92">
        <v>10</v>
      </c>
      <c r="H218" s="190" t="s">
        <v>483</v>
      </c>
      <c r="I218" s="191" t="s">
        <v>380</v>
      </c>
      <c r="J218" s="191" t="s">
        <v>432</v>
      </c>
      <c r="K218" s="192" t="s">
        <v>527</v>
      </c>
      <c r="L218" s="91">
        <v>240</v>
      </c>
      <c r="M218" s="193">
        <v>28.03</v>
      </c>
      <c r="N218" s="193">
        <v>28.03</v>
      </c>
      <c r="O218" s="274">
        <f t="shared" si="31"/>
        <v>100</v>
      </c>
    </row>
    <row r="219" spans="2:16" s="181" customFormat="1" x14ac:dyDescent="0.25">
      <c r="B219" s="182"/>
      <c r="C219" s="182"/>
      <c r="D219" s="95" t="s">
        <v>341</v>
      </c>
      <c r="E219" s="92" t="s">
        <v>429</v>
      </c>
      <c r="F219" s="189" t="s">
        <v>329</v>
      </c>
      <c r="G219" s="92"/>
      <c r="H219" s="190"/>
      <c r="I219" s="191"/>
      <c r="J219" s="191"/>
      <c r="K219" s="192"/>
      <c r="L219" s="91"/>
      <c r="M219" s="193">
        <f>M220+M238</f>
        <v>76317.136599999998</v>
      </c>
      <c r="N219" s="193">
        <f>N220+N238</f>
        <v>73630.582999999999</v>
      </c>
      <c r="O219" s="193">
        <f t="shared" si="31"/>
        <v>96.479750525650616</v>
      </c>
      <c r="P219" s="172"/>
    </row>
    <row r="220" spans="2:16" x14ac:dyDescent="0.25">
      <c r="B220" s="178"/>
      <c r="C220" s="178"/>
      <c r="D220" s="95" t="s">
        <v>342</v>
      </c>
      <c r="E220" s="92" t="s">
        <v>429</v>
      </c>
      <c r="F220" s="189" t="s">
        <v>329</v>
      </c>
      <c r="G220" s="92" t="s">
        <v>331</v>
      </c>
      <c r="H220" s="190"/>
      <c r="I220" s="191"/>
      <c r="J220" s="191"/>
      <c r="K220" s="192"/>
      <c r="L220" s="91"/>
      <c r="M220" s="193">
        <f>M221+M233</f>
        <v>3544.5</v>
      </c>
      <c r="N220" s="193">
        <f>N221+N233</f>
        <v>1200.1319999999998</v>
      </c>
      <c r="O220" s="274">
        <f t="shared" si="31"/>
        <v>33.858992805755392</v>
      </c>
    </row>
    <row r="221" spans="2:16" ht="60" customHeight="1" x14ac:dyDescent="0.25">
      <c r="B221" s="178"/>
      <c r="C221" s="178"/>
      <c r="D221" s="95" t="s">
        <v>528</v>
      </c>
      <c r="E221" s="92" t="s">
        <v>429</v>
      </c>
      <c r="F221" s="189" t="s">
        <v>329</v>
      </c>
      <c r="G221" s="92" t="s">
        <v>331</v>
      </c>
      <c r="H221" s="190" t="s">
        <v>344</v>
      </c>
      <c r="I221" s="191" t="s">
        <v>431</v>
      </c>
      <c r="J221" s="191"/>
      <c r="K221" s="192"/>
      <c r="L221" s="91"/>
      <c r="M221" s="193">
        <f>M222</f>
        <v>1674.5</v>
      </c>
      <c r="N221" s="193">
        <f>N222</f>
        <v>1001.8589999999999</v>
      </c>
      <c r="O221" s="193">
        <f t="shared" si="31"/>
        <v>59.830337414153476</v>
      </c>
    </row>
    <row r="222" spans="2:16" ht="29.25" customHeight="1" x14ac:dyDescent="0.25">
      <c r="B222" s="178"/>
      <c r="C222" s="178"/>
      <c r="D222" s="95" t="s">
        <v>498</v>
      </c>
      <c r="E222" s="92" t="s">
        <v>429</v>
      </c>
      <c r="F222" s="189" t="s">
        <v>329</v>
      </c>
      <c r="G222" s="92" t="s">
        <v>331</v>
      </c>
      <c r="H222" s="190" t="s">
        <v>344</v>
      </c>
      <c r="I222" s="191" t="s">
        <v>500</v>
      </c>
      <c r="J222" s="191"/>
      <c r="K222" s="192"/>
      <c r="L222" s="91"/>
      <c r="M222" s="193">
        <f>M223</f>
        <v>1674.5</v>
      </c>
      <c r="N222" s="193">
        <f>N223</f>
        <v>1001.8589999999999</v>
      </c>
      <c r="O222" s="193">
        <f t="shared" si="31"/>
        <v>59.830337414153476</v>
      </c>
    </row>
    <row r="223" spans="2:16" ht="46.5" customHeight="1" thickBot="1" x14ac:dyDescent="0.3">
      <c r="B223" s="178"/>
      <c r="C223" s="178"/>
      <c r="D223" s="95" t="s">
        <v>499</v>
      </c>
      <c r="E223" s="92" t="s">
        <v>429</v>
      </c>
      <c r="F223" s="189" t="s">
        <v>329</v>
      </c>
      <c r="G223" s="92" t="s">
        <v>331</v>
      </c>
      <c r="H223" s="190" t="s">
        <v>344</v>
      </c>
      <c r="I223" s="191" t="s">
        <v>500</v>
      </c>
      <c r="J223" s="191" t="s">
        <v>325</v>
      </c>
      <c r="K223" s="192"/>
      <c r="L223" s="91"/>
      <c r="M223" s="193">
        <f>M224+M227+M230</f>
        <v>1674.5</v>
      </c>
      <c r="N223" s="193">
        <f>N224+N227+N230</f>
        <v>1001.8589999999999</v>
      </c>
      <c r="O223" s="193">
        <f t="shared" si="31"/>
        <v>59.830337414153476</v>
      </c>
    </row>
    <row r="224" spans="2:16" ht="227.25" customHeight="1" thickBot="1" x14ac:dyDescent="0.3">
      <c r="B224" s="178"/>
      <c r="C224" s="235"/>
      <c r="D224" s="95" t="s">
        <v>691</v>
      </c>
      <c r="E224" s="92" t="s">
        <v>429</v>
      </c>
      <c r="F224" s="189" t="s">
        <v>329</v>
      </c>
      <c r="G224" s="92" t="s">
        <v>331</v>
      </c>
      <c r="H224" s="190" t="s">
        <v>344</v>
      </c>
      <c r="I224" s="191" t="s">
        <v>500</v>
      </c>
      <c r="J224" s="191" t="s">
        <v>325</v>
      </c>
      <c r="K224" s="192" t="s">
        <v>531</v>
      </c>
      <c r="L224" s="91"/>
      <c r="M224" s="193">
        <f>M226</f>
        <v>61.5</v>
      </c>
      <c r="N224" s="193">
        <f>N226</f>
        <v>0</v>
      </c>
      <c r="O224" s="193">
        <f t="shared" si="31"/>
        <v>0</v>
      </c>
    </row>
    <row r="225" spans="2:21" ht="17.25" customHeight="1" x14ac:dyDescent="0.25">
      <c r="B225" s="178"/>
      <c r="C225" s="178"/>
      <c r="D225" s="95" t="s">
        <v>76</v>
      </c>
      <c r="E225" s="92" t="s">
        <v>429</v>
      </c>
      <c r="F225" s="189" t="s">
        <v>329</v>
      </c>
      <c r="G225" s="92" t="s">
        <v>331</v>
      </c>
      <c r="H225" s="190" t="s">
        <v>344</v>
      </c>
      <c r="I225" s="191" t="s">
        <v>500</v>
      </c>
      <c r="J225" s="191" t="s">
        <v>325</v>
      </c>
      <c r="K225" s="192" t="s">
        <v>531</v>
      </c>
      <c r="L225" s="91" t="s">
        <v>532</v>
      </c>
      <c r="M225" s="193">
        <f>M226</f>
        <v>61.5</v>
      </c>
      <c r="N225" s="193">
        <f>N226</f>
        <v>0</v>
      </c>
      <c r="O225" s="274">
        <f t="shared" si="31"/>
        <v>0</v>
      </c>
    </row>
    <row r="226" spans="2:21" ht="15" customHeight="1" x14ac:dyDescent="0.25">
      <c r="B226" s="178"/>
      <c r="C226" s="178"/>
      <c r="D226" s="95" t="s">
        <v>77</v>
      </c>
      <c r="E226" s="92" t="s">
        <v>429</v>
      </c>
      <c r="F226" s="189" t="s">
        <v>329</v>
      </c>
      <c r="G226" s="92" t="s">
        <v>331</v>
      </c>
      <c r="H226" s="190" t="s">
        <v>344</v>
      </c>
      <c r="I226" s="191" t="s">
        <v>500</v>
      </c>
      <c r="J226" s="191" t="s">
        <v>325</v>
      </c>
      <c r="K226" s="192" t="s">
        <v>531</v>
      </c>
      <c r="L226" s="91" t="s">
        <v>529</v>
      </c>
      <c r="M226" s="193">
        <v>61.5</v>
      </c>
      <c r="N226" s="193"/>
      <c r="O226" s="193">
        <f t="shared" si="31"/>
        <v>0</v>
      </c>
    </row>
    <row r="227" spans="2:21" ht="164.25" customHeight="1" x14ac:dyDescent="0.25">
      <c r="B227" s="178"/>
      <c r="C227" s="178"/>
      <c r="D227" s="95" t="s">
        <v>692</v>
      </c>
      <c r="E227" s="92" t="s">
        <v>429</v>
      </c>
      <c r="F227" s="189" t="s">
        <v>329</v>
      </c>
      <c r="G227" s="92" t="s">
        <v>331</v>
      </c>
      <c r="H227" s="190" t="s">
        <v>344</v>
      </c>
      <c r="I227" s="191" t="s">
        <v>500</v>
      </c>
      <c r="J227" s="191" t="s">
        <v>325</v>
      </c>
      <c r="K227" s="192" t="s">
        <v>533</v>
      </c>
      <c r="L227" s="91"/>
      <c r="M227" s="193">
        <f>M229</f>
        <v>744</v>
      </c>
      <c r="N227" s="193">
        <f>N229</f>
        <v>570</v>
      </c>
      <c r="O227" s="193">
        <f t="shared" si="31"/>
        <v>76.612903225806448</v>
      </c>
    </row>
    <row r="228" spans="2:21" ht="17.25" customHeight="1" x14ac:dyDescent="0.25">
      <c r="B228" s="178"/>
      <c r="C228" s="178"/>
      <c r="D228" s="95" t="s">
        <v>76</v>
      </c>
      <c r="E228" s="92" t="s">
        <v>429</v>
      </c>
      <c r="F228" s="189" t="s">
        <v>329</v>
      </c>
      <c r="G228" s="92" t="s">
        <v>331</v>
      </c>
      <c r="H228" s="190" t="s">
        <v>344</v>
      </c>
      <c r="I228" s="191" t="s">
        <v>500</v>
      </c>
      <c r="J228" s="191" t="s">
        <v>325</v>
      </c>
      <c r="K228" s="192" t="s">
        <v>533</v>
      </c>
      <c r="L228" s="91" t="s">
        <v>532</v>
      </c>
      <c r="M228" s="193">
        <v>744</v>
      </c>
      <c r="N228" s="193">
        <f>N229</f>
        <v>570</v>
      </c>
      <c r="O228" s="193">
        <f t="shared" si="31"/>
        <v>76.612903225806448</v>
      </c>
    </row>
    <row r="229" spans="2:21" ht="32.25" customHeight="1" x14ac:dyDescent="0.25">
      <c r="B229" s="178"/>
      <c r="C229" s="178"/>
      <c r="D229" s="95" t="s">
        <v>78</v>
      </c>
      <c r="E229" s="92" t="s">
        <v>429</v>
      </c>
      <c r="F229" s="189" t="s">
        <v>329</v>
      </c>
      <c r="G229" s="92" t="s">
        <v>331</v>
      </c>
      <c r="H229" s="190" t="s">
        <v>344</v>
      </c>
      <c r="I229" s="191" t="s">
        <v>500</v>
      </c>
      <c r="J229" s="191" t="s">
        <v>325</v>
      </c>
      <c r="K229" s="192" t="s">
        <v>533</v>
      </c>
      <c r="L229" s="91" t="s">
        <v>530</v>
      </c>
      <c r="M229" s="193">
        <v>744</v>
      </c>
      <c r="N229" s="193">
        <v>570</v>
      </c>
      <c r="O229" s="273">
        <f t="shared" si="31"/>
        <v>76.612903225806448</v>
      </c>
    </row>
    <row r="230" spans="2:21" ht="167.25" customHeight="1" x14ac:dyDescent="0.25">
      <c r="B230" s="178"/>
      <c r="C230" s="178"/>
      <c r="D230" s="95" t="s">
        <v>693</v>
      </c>
      <c r="E230" s="92" t="s">
        <v>429</v>
      </c>
      <c r="F230" s="189" t="s">
        <v>329</v>
      </c>
      <c r="G230" s="92" t="s">
        <v>331</v>
      </c>
      <c r="H230" s="190" t="s">
        <v>344</v>
      </c>
      <c r="I230" s="191" t="s">
        <v>500</v>
      </c>
      <c r="J230" s="191" t="s">
        <v>325</v>
      </c>
      <c r="K230" s="192" t="s">
        <v>534</v>
      </c>
      <c r="L230" s="91"/>
      <c r="M230" s="193">
        <f>M232</f>
        <v>869</v>
      </c>
      <c r="N230" s="193">
        <f>N232</f>
        <v>431.85899999999998</v>
      </c>
      <c r="O230" s="274">
        <f t="shared" si="31"/>
        <v>49.696087456846946</v>
      </c>
    </row>
    <row r="231" spans="2:21" ht="17.25" customHeight="1" x14ac:dyDescent="0.25">
      <c r="B231" s="178"/>
      <c r="C231" s="178"/>
      <c r="D231" s="95" t="s">
        <v>76</v>
      </c>
      <c r="E231" s="92" t="s">
        <v>429</v>
      </c>
      <c r="F231" s="189" t="s">
        <v>329</v>
      </c>
      <c r="G231" s="92" t="s">
        <v>331</v>
      </c>
      <c r="H231" s="190" t="s">
        <v>344</v>
      </c>
      <c r="I231" s="191" t="s">
        <v>500</v>
      </c>
      <c r="J231" s="191" t="s">
        <v>325</v>
      </c>
      <c r="K231" s="192" t="s">
        <v>534</v>
      </c>
      <c r="L231" s="91" t="s">
        <v>532</v>
      </c>
      <c r="M231" s="193">
        <f>M232</f>
        <v>869</v>
      </c>
      <c r="N231" s="193">
        <f>N232</f>
        <v>431.85899999999998</v>
      </c>
      <c r="O231" s="193">
        <f t="shared" si="31"/>
        <v>49.696087456846946</v>
      </c>
    </row>
    <row r="232" spans="2:21" ht="32.25" customHeight="1" x14ac:dyDescent="0.25">
      <c r="B232" s="178"/>
      <c r="C232" s="178"/>
      <c r="D232" s="95" t="s">
        <v>78</v>
      </c>
      <c r="E232" s="92" t="s">
        <v>429</v>
      </c>
      <c r="F232" s="189" t="s">
        <v>329</v>
      </c>
      <c r="G232" s="92" t="s">
        <v>331</v>
      </c>
      <c r="H232" s="190" t="s">
        <v>344</v>
      </c>
      <c r="I232" s="191" t="s">
        <v>500</v>
      </c>
      <c r="J232" s="191" t="s">
        <v>325</v>
      </c>
      <c r="K232" s="192" t="s">
        <v>534</v>
      </c>
      <c r="L232" s="91" t="s">
        <v>530</v>
      </c>
      <c r="M232" s="193">
        <v>869</v>
      </c>
      <c r="N232" s="193">
        <v>431.85899999999998</v>
      </c>
      <c r="O232" s="193">
        <f t="shared" si="31"/>
        <v>49.696087456846946</v>
      </c>
    </row>
    <row r="233" spans="2:21" ht="47.25" customHeight="1" x14ac:dyDescent="0.25">
      <c r="B233" s="178"/>
      <c r="C233" s="178"/>
      <c r="D233" s="95" t="s">
        <v>696</v>
      </c>
      <c r="E233" s="92" t="s">
        <v>429</v>
      </c>
      <c r="F233" s="189" t="s">
        <v>329</v>
      </c>
      <c r="G233" s="92" t="s">
        <v>331</v>
      </c>
      <c r="H233" s="190" t="s">
        <v>483</v>
      </c>
      <c r="I233" s="191">
        <v>1</v>
      </c>
      <c r="J233" s="191"/>
      <c r="K233" s="192"/>
      <c r="L233" s="91"/>
      <c r="M233" s="193">
        <f>M234</f>
        <v>1870</v>
      </c>
      <c r="N233" s="193">
        <f>N234</f>
        <v>198.273</v>
      </c>
      <c r="O233" s="273">
        <f t="shared" si="31"/>
        <v>10.602834224598929</v>
      </c>
    </row>
    <row r="234" spans="2:21" ht="46.5" customHeight="1" x14ac:dyDescent="0.25">
      <c r="B234" s="178"/>
      <c r="C234" s="178"/>
      <c r="D234" s="95" t="s">
        <v>697</v>
      </c>
      <c r="E234" s="92" t="s">
        <v>429</v>
      </c>
      <c r="F234" s="189" t="s">
        <v>329</v>
      </c>
      <c r="G234" s="92" t="s">
        <v>331</v>
      </c>
      <c r="H234" s="190" t="s">
        <v>483</v>
      </c>
      <c r="I234" s="191">
        <v>1</v>
      </c>
      <c r="J234" s="191">
        <v>0</v>
      </c>
      <c r="K234" s="192"/>
      <c r="L234" s="91"/>
      <c r="M234" s="193">
        <f t="shared" ref="M234:N236" si="35">M235</f>
        <v>1870</v>
      </c>
      <c r="N234" s="193">
        <f t="shared" si="35"/>
        <v>198.273</v>
      </c>
      <c r="O234" s="273">
        <f t="shared" si="31"/>
        <v>10.602834224598929</v>
      </c>
    </row>
    <row r="235" spans="2:21" ht="47.25" customHeight="1" x14ac:dyDescent="0.25">
      <c r="B235" s="178"/>
      <c r="C235" s="178"/>
      <c r="D235" s="95" t="s">
        <v>538</v>
      </c>
      <c r="E235" s="92" t="s">
        <v>429</v>
      </c>
      <c r="F235" s="189" t="s">
        <v>329</v>
      </c>
      <c r="G235" s="92" t="s">
        <v>331</v>
      </c>
      <c r="H235" s="190" t="s">
        <v>483</v>
      </c>
      <c r="I235" s="191" t="s">
        <v>380</v>
      </c>
      <c r="J235" s="191" t="s">
        <v>432</v>
      </c>
      <c r="K235" s="192" t="s">
        <v>539</v>
      </c>
      <c r="L235" s="91"/>
      <c r="M235" s="193">
        <f t="shared" si="35"/>
        <v>1870</v>
      </c>
      <c r="N235" s="193">
        <f t="shared" si="35"/>
        <v>198.273</v>
      </c>
      <c r="O235" s="274">
        <f t="shared" si="31"/>
        <v>10.602834224598929</v>
      </c>
      <c r="P235" s="206"/>
    </row>
    <row r="236" spans="2:21" ht="30" customHeight="1" x14ac:dyDescent="0.25">
      <c r="B236" s="178"/>
      <c r="C236" s="178"/>
      <c r="D236" s="95" t="s">
        <v>59</v>
      </c>
      <c r="E236" s="92" t="s">
        <v>429</v>
      </c>
      <c r="F236" s="189" t="s">
        <v>329</v>
      </c>
      <c r="G236" s="92" t="s">
        <v>331</v>
      </c>
      <c r="H236" s="190" t="s">
        <v>483</v>
      </c>
      <c r="I236" s="191" t="s">
        <v>380</v>
      </c>
      <c r="J236" s="191" t="s">
        <v>432</v>
      </c>
      <c r="K236" s="192" t="s">
        <v>539</v>
      </c>
      <c r="L236" s="91">
        <v>200</v>
      </c>
      <c r="M236" s="193">
        <f t="shared" si="35"/>
        <v>1870</v>
      </c>
      <c r="N236" s="193">
        <f t="shared" si="35"/>
        <v>198.273</v>
      </c>
      <c r="O236" s="193">
        <f t="shared" si="31"/>
        <v>10.602834224598929</v>
      </c>
    </row>
    <row r="237" spans="2:21" ht="30" customHeight="1" x14ac:dyDescent="0.25">
      <c r="B237" s="178"/>
      <c r="C237" s="178"/>
      <c r="D237" s="95" t="s">
        <v>60</v>
      </c>
      <c r="E237" s="92" t="s">
        <v>429</v>
      </c>
      <c r="F237" s="189" t="s">
        <v>329</v>
      </c>
      <c r="G237" s="92" t="s">
        <v>331</v>
      </c>
      <c r="H237" s="190" t="s">
        <v>483</v>
      </c>
      <c r="I237" s="191" t="s">
        <v>380</v>
      </c>
      <c r="J237" s="191" t="s">
        <v>432</v>
      </c>
      <c r="K237" s="192" t="s">
        <v>539</v>
      </c>
      <c r="L237" s="91" t="s">
        <v>443</v>
      </c>
      <c r="M237" s="193">
        <v>1870</v>
      </c>
      <c r="N237" s="193">
        <v>198.273</v>
      </c>
      <c r="O237" s="274">
        <f t="shared" ref="O237:O258" si="36">N237/M237*100</f>
        <v>10.602834224598929</v>
      </c>
    </row>
    <row r="238" spans="2:21" x14ac:dyDescent="0.25">
      <c r="B238" s="178"/>
      <c r="C238" s="178"/>
      <c r="D238" s="95" t="s">
        <v>343</v>
      </c>
      <c r="E238" s="92" t="s">
        <v>429</v>
      </c>
      <c r="F238" s="189" t="s">
        <v>329</v>
      </c>
      <c r="G238" s="92" t="s">
        <v>344</v>
      </c>
      <c r="H238" s="190"/>
      <c r="I238" s="191"/>
      <c r="J238" s="191"/>
      <c r="K238" s="192"/>
      <c r="L238" s="91"/>
      <c r="M238" s="193">
        <f>M239</f>
        <v>72772.636599999998</v>
      </c>
      <c r="N238" s="193">
        <f>N239</f>
        <v>72430.451000000001</v>
      </c>
      <c r="O238" s="193">
        <f t="shared" si="36"/>
        <v>99.529788096203191</v>
      </c>
    </row>
    <row r="239" spans="2:21" ht="45.75" customHeight="1" x14ac:dyDescent="0.25">
      <c r="B239" s="178"/>
      <c r="C239" s="178"/>
      <c r="D239" s="95" t="s">
        <v>541</v>
      </c>
      <c r="E239" s="92" t="s">
        <v>429</v>
      </c>
      <c r="F239" s="189" t="s">
        <v>329</v>
      </c>
      <c r="G239" s="92" t="s">
        <v>344</v>
      </c>
      <c r="H239" s="190" t="s">
        <v>337</v>
      </c>
      <c r="I239" s="191" t="s">
        <v>431</v>
      </c>
      <c r="J239" s="191"/>
      <c r="K239" s="192"/>
      <c r="L239" s="91"/>
      <c r="M239" s="193">
        <f>M240</f>
        <v>72772.636599999998</v>
      </c>
      <c r="N239" s="193">
        <f>N240</f>
        <v>72430.451000000001</v>
      </c>
      <c r="O239" s="193">
        <f t="shared" si="36"/>
        <v>99.529788096203191</v>
      </c>
    </row>
    <row r="240" spans="2:21" ht="105" customHeight="1" x14ac:dyDescent="0.25">
      <c r="B240" s="178"/>
      <c r="C240" s="178"/>
      <c r="D240" s="236" t="s">
        <v>542</v>
      </c>
      <c r="E240" s="92" t="s">
        <v>429</v>
      </c>
      <c r="F240" s="189" t="s">
        <v>329</v>
      </c>
      <c r="G240" s="92" t="s">
        <v>344</v>
      </c>
      <c r="H240" s="190" t="s">
        <v>337</v>
      </c>
      <c r="I240" s="191" t="s">
        <v>431</v>
      </c>
      <c r="J240" s="191" t="s">
        <v>327</v>
      </c>
      <c r="K240" s="192"/>
      <c r="L240" s="91"/>
      <c r="M240" s="193">
        <f>M241+M244+M247+M250+M253+M256</f>
        <v>72772.636599999998</v>
      </c>
      <c r="N240" s="193">
        <f>N241+N244+N247+N250+N253+N256</f>
        <v>72430.451000000001</v>
      </c>
      <c r="O240" s="274">
        <f t="shared" si="36"/>
        <v>99.529788096203191</v>
      </c>
      <c r="U240" s="237"/>
    </row>
    <row r="241" spans="2:15" ht="31.5" customHeight="1" x14ac:dyDescent="0.25">
      <c r="B241" s="178"/>
      <c r="C241" s="178"/>
      <c r="D241" s="95" t="s">
        <v>79</v>
      </c>
      <c r="E241" s="92" t="s">
        <v>429</v>
      </c>
      <c r="F241" s="189" t="s">
        <v>329</v>
      </c>
      <c r="G241" s="92" t="s">
        <v>344</v>
      </c>
      <c r="H241" s="190" t="s">
        <v>337</v>
      </c>
      <c r="I241" s="191" t="s">
        <v>431</v>
      </c>
      <c r="J241" s="191" t="s">
        <v>327</v>
      </c>
      <c r="K241" s="192">
        <v>42010</v>
      </c>
      <c r="L241" s="91"/>
      <c r="M241" s="193">
        <f>M243</f>
        <v>1423</v>
      </c>
      <c r="N241" s="193">
        <f>N242</f>
        <v>1329.741</v>
      </c>
      <c r="O241" s="193">
        <f t="shared" si="36"/>
        <v>93.446310611384405</v>
      </c>
    </row>
    <row r="242" spans="2:15" ht="31.5" customHeight="1" x14ac:dyDescent="0.25">
      <c r="B242" s="178"/>
      <c r="C242" s="178"/>
      <c r="D242" s="95" t="s">
        <v>59</v>
      </c>
      <c r="E242" s="92" t="s">
        <v>429</v>
      </c>
      <c r="F242" s="189" t="s">
        <v>329</v>
      </c>
      <c r="G242" s="92" t="s">
        <v>344</v>
      </c>
      <c r="H242" s="190" t="s">
        <v>337</v>
      </c>
      <c r="I242" s="191" t="s">
        <v>431</v>
      </c>
      <c r="J242" s="191" t="s">
        <v>327</v>
      </c>
      <c r="K242" s="192">
        <v>42010</v>
      </c>
      <c r="L242" s="91">
        <v>200</v>
      </c>
      <c r="M242" s="193">
        <f>M243</f>
        <v>1423</v>
      </c>
      <c r="N242" s="193">
        <f>N243</f>
        <v>1329.741</v>
      </c>
      <c r="O242" s="193">
        <f t="shared" si="36"/>
        <v>93.446310611384405</v>
      </c>
    </row>
    <row r="243" spans="2:15" ht="31.5" customHeight="1" x14ac:dyDescent="0.25">
      <c r="B243" s="178"/>
      <c r="C243" s="178"/>
      <c r="D243" s="95" t="s">
        <v>60</v>
      </c>
      <c r="E243" s="92" t="s">
        <v>429</v>
      </c>
      <c r="F243" s="189" t="s">
        <v>329</v>
      </c>
      <c r="G243" s="92" t="s">
        <v>344</v>
      </c>
      <c r="H243" s="190" t="s">
        <v>337</v>
      </c>
      <c r="I243" s="191" t="s">
        <v>431</v>
      </c>
      <c r="J243" s="191" t="s">
        <v>327</v>
      </c>
      <c r="K243" s="192">
        <v>42010</v>
      </c>
      <c r="L243" s="91">
        <v>240</v>
      </c>
      <c r="M243" s="193">
        <v>1423</v>
      </c>
      <c r="N243" s="193">
        <v>1329.741</v>
      </c>
      <c r="O243" s="274">
        <f t="shared" si="36"/>
        <v>93.446310611384405</v>
      </c>
    </row>
    <row r="244" spans="2:15" ht="46.5" customHeight="1" x14ac:dyDescent="0.25">
      <c r="B244" s="178"/>
      <c r="C244" s="178"/>
      <c r="D244" s="95" t="s">
        <v>80</v>
      </c>
      <c r="E244" s="92" t="s">
        <v>429</v>
      </c>
      <c r="F244" s="189" t="s">
        <v>329</v>
      </c>
      <c r="G244" s="92" t="s">
        <v>344</v>
      </c>
      <c r="H244" s="190" t="s">
        <v>337</v>
      </c>
      <c r="I244" s="191" t="s">
        <v>431</v>
      </c>
      <c r="J244" s="191" t="s">
        <v>327</v>
      </c>
      <c r="K244" s="192" t="s">
        <v>543</v>
      </c>
      <c r="L244" s="91"/>
      <c r="M244" s="193">
        <f t="shared" ref="M244:N245" si="37">M245</f>
        <v>89.097080000000005</v>
      </c>
      <c r="N244" s="193">
        <f t="shared" si="37"/>
        <v>89.096999999999994</v>
      </c>
      <c r="O244" s="193">
        <f t="shared" si="36"/>
        <v>99.999910210300939</v>
      </c>
    </row>
    <row r="245" spans="2:15" ht="31.5" customHeight="1" x14ac:dyDescent="0.25">
      <c r="B245" s="178"/>
      <c r="C245" s="178"/>
      <c r="D245" s="95" t="s">
        <v>544</v>
      </c>
      <c r="E245" s="92" t="s">
        <v>429</v>
      </c>
      <c r="F245" s="189" t="s">
        <v>329</v>
      </c>
      <c r="G245" s="92" t="s">
        <v>344</v>
      </c>
      <c r="H245" s="190" t="s">
        <v>337</v>
      </c>
      <c r="I245" s="191" t="s">
        <v>431</v>
      </c>
      <c r="J245" s="191" t="s">
        <v>327</v>
      </c>
      <c r="K245" s="192" t="s">
        <v>543</v>
      </c>
      <c r="L245" s="91">
        <v>400</v>
      </c>
      <c r="M245" s="193">
        <f t="shared" si="37"/>
        <v>89.097080000000005</v>
      </c>
      <c r="N245" s="193">
        <f t="shared" si="37"/>
        <v>89.096999999999994</v>
      </c>
      <c r="O245" s="274">
        <f t="shared" si="36"/>
        <v>99.999910210300939</v>
      </c>
    </row>
    <row r="246" spans="2:15" ht="15.75" customHeight="1" x14ac:dyDescent="0.25">
      <c r="B246" s="178"/>
      <c r="C246" s="178"/>
      <c r="D246" s="95" t="s">
        <v>82</v>
      </c>
      <c r="E246" s="92">
        <v>900</v>
      </c>
      <c r="F246" s="189" t="s">
        <v>329</v>
      </c>
      <c r="G246" s="92" t="s">
        <v>344</v>
      </c>
      <c r="H246" s="190" t="s">
        <v>337</v>
      </c>
      <c r="I246" s="191" t="s">
        <v>431</v>
      </c>
      <c r="J246" s="191" t="s">
        <v>327</v>
      </c>
      <c r="K246" s="192">
        <v>42330</v>
      </c>
      <c r="L246" s="91">
        <v>410</v>
      </c>
      <c r="M246" s="193">
        <v>89.097080000000005</v>
      </c>
      <c r="N246" s="193">
        <v>89.096999999999994</v>
      </c>
      <c r="O246" s="193">
        <f t="shared" si="36"/>
        <v>99.999910210300939</v>
      </c>
    </row>
    <row r="247" spans="2:15" ht="31.5" customHeight="1" x14ac:dyDescent="0.25">
      <c r="B247" s="178"/>
      <c r="C247" s="178"/>
      <c r="D247" s="95" t="s">
        <v>83</v>
      </c>
      <c r="E247" s="92" t="s">
        <v>429</v>
      </c>
      <c r="F247" s="189" t="s">
        <v>329</v>
      </c>
      <c r="G247" s="92" t="s">
        <v>344</v>
      </c>
      <c r="H247" s="190" t="s">
        <v>337</v>
      </c>
      <c r="I247" s="191" t="s">
        <v>431</v>
      </c>
      <c r="J247" s="191" t="s">
        <v>327</v>
      </c>
      <c r="K247" s="192">
        <v>42500</v>
      </c>
      <c r="L247" s="91"/>
      <c r="M247" s="193">
        <f>M248</f>
        <v>1304.8</v>
      </c>
      <c r="N247" s="193">
        <f>N248</f>
        <v>1304.8</v>
      </c>
      <c r="O247" s="274">
        <f t="shared" si="36"/>
        <v>100</v>
      </c>
    </row>
    <row r="248" spans="2:15" ht="31.5" customHeight="1" x14ac:dyDescent="0.25">
      <c r="B248" s="178"/>
      <c r="C248" s="178"/>
      <c r="D248" s="95" t="s">
        <v>59</v>
      </c>
      <c r="E248" s="92" t="s">
        <v>429</v>
      </c>
      <c r="F248" s="189" t="s">
        <v>329</v>
      </c>
      <c r="G248" s="92" t="s">
        <v>344</v>
      </c>
      <c r="H248" s="190" t="s">
        <v>337</v>
      </c>
      <c r="I248" s="191" t="s">
        <v>431</v>
      </c>
      <c r="J248" s="191" t="s">
        <v>327</v>
      </c>
      <c r="K248" s="192">
        <v>42500</v>
      </c>
      <c r="L248" s="91">
        <v>200</v>
      </c>
      <c r="M248" s="193">
        <f>M249</f>
        <v>1304.8</v>
      </c>
      <c r="N248" s="193">
        <f>N249</f>
        <v>1304.8</v>
      </c>
      <c r="O248" s="193">
        <f t="shared" si="36"/>
        <v>100</v>
      </c>
    </row>
    <row r="249" spans="2:15" ht="31.5" customHeight="1" x14ac:dyDescent="0.25">
      <c r="B249" s="178"/>
      <c r="C249" s="178"/>
      <c r="D249" s="95" t="s">
        <v>60</v>
      </c>
      <c r="E249" s="92" t="s">
        <v>429</v>
      </c>
      <c r="F249" s="189" t="s">
        <v>329</v>
      </c>
      <c r="G249" s="92" t="s">
        <v>344</v>
      </c>
      <c r="H249" s="190" t="s">
        <v>337</v>
      </c>
      <c r="I249" s="191" t="s">
        <v>431</v>
      </c>
      <c r="J249" s="191" t="s">
        <v>327</v>
      </c>
      <c r="K249" s="192">
        <v>42500</v>
      </c>
      <c r="L249" s="91" t="s">
        <v>443</v>
      </c>
      <c r="M249" s="193">
        <v>1304.8</v>
      </c>
      <c r="N249" s="193">
        <v>1304.8</v>
      </c>
      <c r="O249" s="193">
        <f t="shared" si="36"/>
        <v>100</v>
      </c>
    </row>
    <row r="250" spans="2:15" ht="30.75" customHeight="1" x14ac:dyDescent="0.25">
      <c r="B250" s="178"/>
      <c r="C250" s="178"/>
      <c r="D250" s="95" t="s">
        <v>84</v>
      </c>
      <c r="E250" s="92" t="s">
        <v>429</v>
      </c>
      <c r="F250" s="189" t="s">
        <v>329</v>
      </c>
      <c r="G250" s="92" t="s">
        <v>344</v>
      </c>
      <c r="H250" s="190" t="s">
        <v>337</v>
      </c>
      <c r="I250" s="191" t="s">
        <v>431</v>
      </c>
      <c r="J250" s="191" t="s">
        <v>327</v>
      </c>
      <c r="K250" s="192">
        <v>42510</v>
      </c>
      <c r="L250" s="91"/>
      <c r="M250" s="193">
        <f>M251</f>
        <v>1450.6148000000001</v>
      </c>
      <c r="N250" s="193">
        <f>N251</f>
        <v>1450</v>
      </c>
      <c r="O250" s="274">
        <f t="shared" si="36"/>
        <v>99.957617969980731</v>
      </c>
    </row>
    <row r="251" spans="2:15" ht="30.75" customHeight="1" x14ac:dyDescent="0.25">
      <c r="B251" s="178"/>
      <c r="C251" s="178"/>
      <c r="D251" s="95" t="s">
        <v>59</v>
      </c>
      <c r="E251" s="92" t="s">
        <v>429</v>
      </c>
      <c r="F251" s="189" t="s">
        <v>329</v>
      </c>
      <c r="G251" s="92" t="s">
        <v>344</v>
      </c>
      <c r="H251" s="190" t="s">
        <v>337</v>
      </c>
      <c r="I251" s="191" t="s">
        <v>431</v>
      </c>
      <c r="J251" s="191" t="s">
        <v>327</v>
      </c>
      <c r="K251" s="192">
        <v>42510</v>
      </c>
      <c r="L251" s="91">
        <v>200</v>
      </c>
      <c r="M251" s="193">
        <f>M252</f>
        <v>1450.6148000000001</v>
      </c>
      <c r="N251" s="193">
        <f>N252</f>
        <v>1450</v>
      </c>
      <c r="O251" s="276">
        <f t="shared" si="36"/>
        <v>99.957617969980731</v>
      </c>
    </row>
    <row r="252" spans="2:15" ht="30.75" customHeight="1" x14ac:dyDescent="0.25">
      <c r="B252" s="178"/>
      <c r="C252" s="178"/>
      <c r="D252" s="95" t="s">
        <v>60</v>
      </c>
      <c r="E252" s="92" t="s">
        <v>429</v>
      </c>
      <c r="F252" s="189" t="s">
        <v>329</v>
      </c>
      <c r="G252" s="92" t="s">
        <v>344</v>
      </c>
      <c r="H252" s="190" t="s">
        <v>337</v>
      </c>
      <c r="I252" s="191" t="s">
        <v>431</v>
      </c>
      <c r="J252" s="191" t="s">
        <v>327</v>
      </c>
      <c r="K252" s="192">
        <v>42510</v>
      </c>
      <c r="L252" s="91" t="s">
        <v>443</v>
      </c>
      <c r="M252" s="193">
        <v>1450.6148000000001</v>
      </c>
      <c r="N252" s="193">
        <v>1450</v>
      </c>
      <c r="O252" s="193">
        <f t="shared" si="36"/>
        <v>99.957617969980731</v>
      </c>
    </row>
    <row r="253" spans="2:15" ht="30.75" customHeight="1" x14ac:dyDescent="0.25">
      <c r="B253" s="178"/>
      <c r="C253" s="178"/>
      <c r="D253" s="95" t="s">
        <v>85</v>
      </c>
      <c r="E253" s="92" t="s">
        <v>429</v>
      </c>
      <c r="F253" s="189" t="s">
        <v>329</v>
      </c>
      <c r="G253" s="92" t="s">
        <v>344</v>
      </c>
      <c r="H253" s="190" t="s">
        <v>337</v>
      </c>
      <c r="I253" s="191" t="s">
        <v>431</v>
      </c>
      <c r="J253" s="191" t="s">
        <v>327</v>
      </c>
      <c r="K253" s="192" t="s">
        <v>545</v>
      </c>
      <c r="L253" s="91"/>
      <c r="M253" s="193">
        <f>M254</f>
        <v>48174.747000000003</v>
      </c>
      <c r="N253" s="193">
        <f>N254</f>
        <v>47926.436000000002</v>
      </c>
      <c r="O253" s="274">
        <f t="shared" si="36"/>
        <v>99.484561901279932</v>
      </c>
    </row>
    <row r="254" spans="2:15" ht="30.75" customHeight="1" x14ac:dyDescent="0.25">
      <c r="B254" s="178"/>
      <c r="C254" s="178"/>
      <c r="D254" s="95" t="s">
        <v>59</v>
      </c>
      <c r="E254" s="92" t="s">
        <v>429</v>
      </c>
      <c r="F254" s="189" t="s">
        <v>329</v>
      </c>
      <c r="G254" s="92" t="s">
        <v>344</v>
      </c>
      <c r="H254" s="190" t="s">
        <v>337</v>
      </c>
      <c r="I254" s="191" t="s">
        <v>431</v>
      </c>
      <c r="J254" s="191" t="s">
        <v>327</v>
      </c>
      <c r="K254" s="192" t="s">
        <v>545</v>
      </c>
      <c r="L254" s="91">
        <v>200</v>
      </c>
      <c r="M254" s="193">
        <f>M255</f>
        <v>48174.747000000003</v>
      </c>
      <c r="N254" s="193">
        <f>N255</f>
        <v>47926.436000000002</v>
      </c>
      <c r="O254" s="193">
        <f t="shared" si="36"/>
        <v>99.484561901279932</v>
      </c>
    </row>
    <row r="255" spans="2:15" ht="30.75" customHeight="1" x14ac:dyDescent="0.25">
      <c r="B255" s="178"/>
      <c r="C255" s="178"/>
      <c r="D255" s="95" t="s">
        <v>60</v>
      </c>
      <c r="E255" s="92" t="s">
        <v>429</v>
      </c>
      <c r="F255" s="189" t="s">
        <v>329</v>
      </c>
      <c r="G255" s="92" t="s">
        <v>344</v>
      </c>
      <c r="H255" s="190" t="s">
        <v>337</v>
      </c>
      <c r="I255" s="191" t="s">
        <v>431</v>
      </c>
      <c r="J255" s="191" t="s">
        <v>327</v>
      </c>
      <c r="K255" s="192" t="s">
        <v>545</v>
      </c>
      <c r="L255" s="91">
        <v>240</v>
      </c>
      <c r="M255" s="193">
        <v>48174.747000000003</v>
      </c>
      <c r="N255" s="193">
        <v>47926.436000000002</v>
      </c>
      <c r="O255" s="193">
        <f t="shared" si="36"/>
        <v>99.484561901279932</v>
      </c>
    </row>
    <row r="256" spans="2:15" ht="30.75" customHeight="1" x14ac:dyDescent="0.25">
      <c r="B256" s="178"/>
      <c r="C256" s="178"/>
      <c r="D256" s="95" t="s">
        <v>85</v>
      </c>
      <c r="E256" s="92" t="s">
        <v>429</v>
      </c>
      <c r="F256" s="189" t="s">
        <v>329</v>
      </c>
      <c r="G256" s="92" t="s">
        <v>344</v>
      </c>
      <c r="H256" s="190" t="s">
        <v>337</v>
      </c>
      <c r="I256" s="191" t="s">
        <v>431</v>
      </c>
      <c r="J256" s="191" t="s">
        <v>327</v>
      </c>
      <c r="K256" s="192" t="s">
        <v>546</v>
      </c>
      <c r="L256" s="91"/>
      <c r="M256" s="193">
        <f t="shared" ref="M256:N257" si="38">M257</f>
        <v>20330.37772</v>
      </c>
      <c r="N256" s="193">
        <f t="shared" si="38"/>
        <v>20330.377</v>
      </c>
      <c r="O256" s="274">
        <f t="shared" si="36"/>
        <v>99.999996458501599</v>
      </c>
    </row>
    <row r="257" spans="2:16" ht="32.25" customHeight="1" x14ac:dyDescent="0.25">
      <c r="B257" s="178"/>
      <c r="C257" s="178"/>
      <c r="D257" s="95" t="s">
        <v>59</v>
      </c>
      <c r="E257" s="92" t="s">
        <v>429</v>
      </c>
      <c r="F257" s="189" t="s">
        <v>329</v>
      </c>
      <c r="G257" s="92" t="s">
        <v>344</v>
      </c>
      <c r="H257" s="190" t="s">
        <v>337</v>
      </c>
      <c r="I257" s="191" t="s">
        <v>431</v>
      </c>
      <c r="J257" s="191" t="s">
        <v>327</v>
      </c>
      <c r="K257" s="192" t="s">
        <v>546</v>
      </c>
      <c r="L257" s="91">
        <v>200</v>
      </c>
      <c r="M257" s="193">
        <f t="shared" si="38"/>
        <v>20330.37772</v>
      </c>
      <c r="N257" s="193">
        <f t="shared" si="38"/>
        <v>20330.377</v>
      </c>
      <c r="O257" s="276">
        <f t="shared" si="36"/>
        <v>99.999996458501599</v>
      </c>
    </row>
    <row r="258" spans="2:16" ht="31.5" customHeight="1" x14ac:dyDescent="0.25">
      <c r="B258" s="178"/>
      <c r="C258" s="178"/>
      <c r="D258" s="95" t="s">
        <v>60</v>
      </c>
      <c r="E258" s="92" t="s">
        <v>429</v>
      </c>
      <c r="F258" s="189" t="s">
        <v>329</v>
      </c>
      <c r="G258" s="92" t="s">
        <v>344</v>
      </c>
      <c r="H258" s="190" t="s">
        <v>337</v>
      </c>
      <c r="I258" s="191" t="s">
        <v>431</v>
      </c>
      <c r="J258" s="191" t="s">
        <v>327</v>
      </c>
      <c r="K258" s="192" t="s">
        <v>546</v>
      </c>
      <c r="L258" s="91">
        <v>240</v>
      </c>
      <c r="M258" s="238">
        <v>20330.37772</v>
      </c>
      <c r="N258" s="193">
        <v>20330.377</v>
      </c>
      <c r="O258" s="193">
        <f t="shared" si="36"/>
        <v>99.999996458501599</v>
      </c>
    </row>
    <row r="259" spans="2:16" x14ac:dyDescent="0.25">
      <c r="B259" s="178"/>
      <c r="C259" s="178"/>
      <c r="D259" s="95" t="s">
        <v>346</v>
      </c>
      <c r="E259" s="92" t="s">
        <v>429</v>
      </c>
      <c r="F259" s="189" t="s">
        <v>331</v>
      </c>
      <c r="G259" s="92"/>
      <c r="H259" s="190"/>
      <c r="I259" s="191"/>
      <c r="J259" s="191"/>
      <c r="K259" s="192"/>
      <c r="L259" s="91"/>
      <c r="M259" s="193">
        <f>M267+M260</f>
        <v>9344.3269899999977</v>
      </c>
      <c r="N259" s="193">
        <f>N267+N260</f>
        <v>9170.3790000000008</v>
      </c>
      <c r="O259" s="276">
        <f t="shared" ref="O259:O280" si="39">N259/M259*100</f>
        <v>98.138464223414374</v>
      </c>
    </row>
    <row r="260" spans="2:16" x14ac:dyDescent="0.25">
      <c r="B260" s="178"/>
      <c r="C260" s="178"/>
      <c r="D260" s="95" t="s">
        <v>547</v>
      </c>
      <c r="E260" s="92" t="s">
        <v>429</v>
      </c>
      <c r="F260" s="189" t="s">
        <v>331</v>
      </c>
      <c r="G260" s="92" t="s">
        <v>325</v>
      </c>
      <c r="H260" s="190"/>
      <c r="I260" s="191"/>
      <c r="J260" s="191"/>
      <c r="K260" s="192"/>
      <c r="L260" s="91"/>
      <c r="M260" s="193">
        <f t="shared" ref="M260:N262" si="40">M261</f>
        <v>74.3</v>
      </c>
      <c r="N260" s="193">
        <f t="shared" si="40"/>
        <v>52.441000000000003</v>
      </c>
      <c r="O260" s="193">
        <f t="shared" si="39"/>
        <v>70.58008075370121</v>
      </c>
    </row>
    <row r="261" spans="2:16" ht="45.75" customHeight="1" x14ac:dyDescent="0.25">
      <c r="B261" s="178"/>
      <c r="C261" s="178"/>
      <c r="D261" s="95" t="s">
        <v>444</v>
      </c>
      <c r="E261" s="92" t="s">
        <v>429</v>
      </c>
      <c r="F261" s="189" t="s">
        <v>331</v>
      </c>
      <c r="G261" s="92" t="s">
        <v>325</v>
      </c>
      <c r="H261" s="190" t="s">
        <v>329</v>
      </c>
      <c r="I261" s="191"/>
      <c r="J261" s="191"/>
      <c r="K261" s="192"/>
      <c r="L261" s="91"/>
      <c r="M261" s="193">
        <f t="shared" si="40"/>
        <v>74.3</v>
      </c>
      <c r="N261" s="193">
        <f t="shared" si="40"/>
        <v>52.441000000000003</v>
      </c>
      <c r="O261" s="274">
        <f t="shared" si="39"/>
        <v>70.58008075370121</v>
      </c>
    </row>
    <row r="262" spans="2:16" ht="46.5" customHeight="1" x14ac:dyDescent="0.25">
      <c r="B262" s="178"/>
      <c r="C262" s="178"/>
      <c r="D262" s="204" t="s">
        <v>445</v>
      </c>
      <c r="E262" s="92" t="s">
        <v>429</v>
      </c>
      <c r="F262" s="189" t="s">
        <v>331</v>
      </c>
      <c r="G262" s="92" t="s">
        <v>325</v>
      </c>
      <c r="H262" s="190" t="s">
        <v>329</v>
      </c>
      <c r="I262" s="191" t="s">
        <v>380</v>
      </c>
      <c r="J262" s="191"/>
      <c r="K262" s="192"/>
      <c r="L262" s="91"/>
      <c r="M262" s="193">
        <f t="shared" si="40"/>
        <v>74.3</v>
      </c>
      <c r="N262" s="193">
        <f t="shared" si="40"/>
        <v>52.441000000000003</v>
      </c>
      <c r="O262" s="193">
        <f t="shared" si="39"/>
        <v>70.58008075370121</v>
      </c>
      <c r="P262" s="206"/>
    </row>
    <row r="263" spans="2:16" ht="30.75" customHeight="1" x14ac:dyDescent="0.25">
      <c r="B263" s="178"/>
      <c r="C263" s="178"/>
      <c r="D263" s="209" t="s">
        <v>548</v>
      </c>
      <c r="E263" s="92" t="s">
        <v>429</v>
      </c>
      <c r="F263" s="189" t="s">
        <v>331</v>
      </c>
      <c r="G263" s="92" t="s">
        <v>325</v>
      </c>
      <c r="H263" s="190" t="s">
        <v>329</v>
      </c>
      <c r="I263" s="191" t="s">
        <v>380</v>
      </c>
      <c r="J263" s="191" t="s">
        <v>357</v>
      </c>
      <c r="K263" s="192"/>
      <c r="L263" s="91"/>
      <c r="M263" s="193">
        <f t="shared" ref="M263:N265" si="41">M264</f>
        <v>74.3</v>
      </c>
      <c r="N263" s="193">
        <f t="shared" si="41"/>
        <v>52.441000000000003</v>
      </c>
      <c r="O263" s="193">
        <f t="shared" si="39"/>
        <v>70.58008075370121</v>
      </c>
    </row>
    <row r="264" spans="2:16" ht="30" customHeight="1" x14ac:dyDescent="0.25">
      <c r="B264" s="178"/>
      <c r="C264" s="178"/>
      <c r="D264" s="95" t="s">
        <v>86</v>
      </c>
      <c r="E264" s="92" t="s">
        <v>429</v>
      </c>
      <c r="F264" s="189" t="s">
        <v>331</v>
      </c>
      <c r="G264" s="92" t="s">
        <v>325</v>
      </c>
      <c r="H264" s="190" t="s">
        <v>329</v>
      </c>
      <c r="I264" s="191" t="s">
        <v>380</v>
      </c>
      <c r="J264" s="191" t="s">
        <v>357</v>
      </c>
      <c r="K264" s="192" t="s">
        <v>549</v>
      </c>
      <c r="L264" s="91"/>
      <c r="M264" s="193">
        <f t="shared" si="41"/>
        <v>74.3</v>
      </c>
      <c r="N264" s="193">
        <f t="shared" si="41"/>
        <v>52.441000000000003</v>
      </c>
      <c r="O264" s="274">
        <f t="shared" si="39"/>
        <v>70.58008075370121</v>
      </c>
    </row>
    <row r="265" spans="2:16" ht="30" customHeight="1" x14ac:dyDescent="0.25">
      <c r="B265" s="178"/>
      <c r="C265" s="178"/>
      <c r="D265" s="95" t="s">
        <v>59</v>
      </c>
      <c r="E265" s="92" t="s">
        <v>429</v>
      </c>
      <c r="F265" s="189" t="s">
        <v>331</v>
      </c>
      <c r="G265" s="92" t="s">
        <v>325</v>
      </c>
      <c r="H265" s="190" t="s">
        <v>329</v>
      </c>
      <c r="I265" s="191" t="s">
        <v>380</v>
      </c>
      <c r="J265" s="191" t="s">
        <v>357</v>
      </c>
      <c r="K265" s="192" t="s">
        <v>549</v>
      </c>
      <c r="L265" s="91">
        <v>200</v>
      </c>
      <c r="M265" s="193">
        <f t="shared" si="41"/>
        <v>74.3</v>
      </c>
      <c r="N265" s="193">
        <f t="shared" si="41"/>
        <v>52.441000000000003</v>
      </c>
      <c r="O265" s="276">
        <f t="shared" si="39"/>
        <v>70.58008075370121</v>
      </c>
    </row>
    <row r="266" spans="2:16" ht="30" customHeight="1" x14ac:dyDescent="0.25">
      <c r="B266" s="178"/>
      <c r="C266" s="178"/>
      <c r="D266" s="95" t="s">
        <v>60</v>
      </c>
      <c r="E266" s="92" t="s">
        <v>429</v>
      </c>
      <c r="F266" s="189" t="s">
        <v>331</v>
      </c>
      <c r="G266" s="92" t="s">
        <v>325</v>
      </c>
      <c r="H266" s="190" t="s">
        <v>329</v>
      </c>
      <c r="I266" s="191" t="s">
        <v>380</v>
      </c>
      <c r="J266" s="191" t="s">
        <v>357</v>
      </c>
      <c r="K266" s="192" t="s">
        <v>549</v>
      </c>
      <c r="L266" s="91" t="s">
        <v>443</v>
      </c>
      <c r="M266" s="193">
        <v>74.3</v>
      </c>
      <c r="N266" s="193">
        <v>52.441000000000003</v>
      </c>
      <c r="O266" s="193">
        <f t="shared" si="39"/>
        <v>70.58008075370121</v>
      </c>
    </row>
    <row r="267" spans="2:16" x14ac:dyDescent="0.25">
      <c r="B267" s="178"/>
      <c r="C267" s="178"/>
      <c r="D267" s="95" t="s">
        <v>348</v>
      </c>
      <c r="E267" s="92" t="s">
        <v>429</v>
      </c>
      <c r="F267" s="189" t="s">
        <v>331</v>
      </c>
      <c r="G267" s="92" t="s">
        <v>327</v>
      </c>
      <c r="H267" s="239"/>
      <c r="I267" s="201"/>
      <c r="J267" s="201"/>
      <c r="K267" s="202"/>
      <c r="L267" s="104"/>
      <c r="M267" s="240">
        <f>M268</f>
        <v>9270.0269899999985</v>
      </c>
      <c r="N267" s="240">
        <f>N268</f>
        <v>9117.9380000000001</v>
      </c>
      <c r="O267" s="193">
        <f t="shared" si="39"/>
        <v>98.359346848028991</v>
      </c>
    </row>
    <row r="268" spans="2:16" ht="46.5" customHeight="1" x14ac:dyDescent="0.25">
      <c r="B268" s="178"/>
      <c r="C268" s="178"/>
      <c r="D268" s="95" t="s">
        <v>444</v>
      </c>
      <c r="E268" s="92" t="s">
        <v>429</v>
      </c>
      <c r="F268" s="189" t="s">
        <v>331</v>
      </c>
      <c r="G268" s="92" t="s">
        <v>327</v>
      </c>
      <c r="H268" s="239" t="s">
        <v>329</v>
      </c>
      <c r="I268" s="201"/>
      <c r="J268" s="201"/>
      <c r="K268" s="202"/>
      <c r="L268" s="104"/>
      <c r="M268" s="240">
        <f>M269</f>
        <v>9270.0269899999985</v>
      </c>
      <c r="N268" s="240">
        <f>N269</f>
        <v>9117.9380000000001</v>
      </c>
      <c r="O268" s="274">
        <f t="shared" si="39"/>
        <v>98.359346848028991</v>
      </c>
    </row>
    <row r="269" spans="2:16" ht="48.75" customHeight="1" x14ac:dyDescent="0.25">
      <c r="B269" s="178"/>
      <c r="C269" s="178"/>
      <c r="D269" s="204" t="s">
        <v>445</v>
      </c>
      <c r="E269" s="92" t="s">
        <v>429</v>
      </c>
      <c r="F269" s="189" t="s">
        <v>331</v>
      </c>
      <c r="G269" s="92" t="s">
        <v>327</v>
      </c>
      <c r="H269" s="190" t="s">
        <v>329</v>
      </c>
      <c r="I269" s="216" t="s">
        <v>380</v>
      </c>
      <c r="J269" s="201"/>
      <c r="K269" s="202"/>
      <c r="L269" s="104"/>
      <c r="M269" s="240">
        <f>M277+M270</f>
        <v>9270.0269899999985</v>
      </c>
      <c r="N269" s="240">
        <f>N277+N270</f>
        <v>9117.9380000000001</v>
      </c>
      <c r="O269" s="193">
        <f t="shared" si="39"/>
        <v>98.359346848028991</v>
      </c>
    </row>
    <row r="270" spans="2:16" ht="31.5" customHeight="1" x14ac:dyDescent="0.25">
      <c r="B270" s="178"/>
      <c r="C270" s="178"/>
      <c r="D270" s="95" t="s">
        <v>554</v>
      </c>
      <c r="E270" s="92" t="s">
        <v>429</v>
      </c>
      <c r="F270" s="189" t="s">
        <v>331</v>
      </c>
      <c r="G270" s="92" t="s">
        <v>327</v>
      </c>
      <c r="H270" s="190" t="s">
        <v>329</v>
      </c>
      <c r="I270" s="191">
        <v>1</v>
      </c>
      <c r="J270" s="198" t="s">
        <v>373</v>
      </c>
      <c r="K270" s="192"/>
      <c r="L270" s="91"/>
      <c r="M270" s="240">
        <f>M271+M274</f>
        <v>7720.9519999999993</v>
      </c>
      <c r="N270" s="240">
        <f>N271+N274</f>
        <v>7568.8639999999996</v>
      </c>
      <c r="O270" s="193">
        <f t="shared" si="39"/>
        <v>98.030191095605829</v>
      </c>
    </row>
    <row r="271" spans="2:16" ht="17.25" customHeight="1" x14ac:dyDescent="0.25">
      <c r="B271" s="178"/>
      <c r="C271" s="178"/>
      <c r="D271" s="95" t="s">
        <v>87</v>
      </c>
      <c r="E271" s="92" t="s">
        <v>429</v>
      </c>
      <c r="F271" s="189" t="s">
        <v>331</v>
      </c>
      <c r="G271" s="92" t="s">
        <v>327</v>
      </c>
      <c r="H271" s="190" t="s">
        <v>329</v>
      </c>
      <c r="I271" s="191">
        <v>1</v>
      </c>
      <c r="J271" s="198" t="s">
        <v>373</v>
      </c>
      <c r="K271" s="192">
        <v>42020</v>
      </c>
      <c r="L271" s="91"/>
      <c r="M271" s="240">
        <f>M272</f>
        <v>3714.9989999999998</v>
      </c>
      <c r="N271" s="240">
        <f>N272</f>
        <v>3562.9110000000001</v>
      </c>
      <c r="O271" s="273">
        <f t="shared" si="39"/>
        <v>95.906109261402221</v>
      </c>
    </row>
    <row r="272" spans="2:16" ht="30.75" customHeight="1" x14ac:dyDescent="0.25">
      <c r="B272" s="178"/>
      <c r="C272" s="178"/>
      <c r="D272" s="90" t="s">
        <v>59</v>
      </c>
      <c r="E272" s="92" t="s">
        <v>429</v>
      </c>
      <c r="F272" s="189" t="s">
        <v>331</v>
      </c>
      <c r="G272" s="92" t="s">
        <v>327</v>
      </c>
      <c r="H272" s="190" t="s">
        <v>329</v>
      </c>
      <c r="I272" s="191">
        <v>1</v>
      </c>
      <c r="J272" s="198" t="s">
        <v>373</v>
      </c>
      <c r="K272" s="192">
        <v>42020</v>
      </c>
      <c r="L272" s="216" t="s">
        <v>491</v>
      </c>
      <c r="M272" s="240">
        <f>M273</f>
        <v>3714.9989999999998</v>
      </c>
      <c r="N272" s="240">
        <f>N273</f>
        <v>3562.9110000000001</v>
      </c>
      <c r="O272" s="274">
        <f t="shared" si="39"/>
        <v>95.906109261402221</v>
      </c>
    </row>
    <row r="273" spans="1:16" ht="31.5" customHeight="1" x14ac:dyDescent="0.25">
      <c r="B273" s="178"/>
      <c r="C273" s="178"/>
      <c r="D273" s="95" t="s">
        <v>60</v>
      </c>
      <c r="E273" s="92" t="s">
        <v>429</v>
      </c>
      <c r="F273" s="189" t="s">
        <v>331</v>
      </c>
      <c r="G273" s="92" t="s">
        <v>327</v>
      </c>
      <c r="H273" s="190" t="s">
        <v>329</v>
      </c>
      <c r="I273" s="191">
        <v>1</v>
      </c>
      <c r="J273" s="198" t="s">
        <v>373</v>
      </c>
      <c r="K273" s="192">
        <v>42020</v>
      </c>
      <c r="L273" s="92" t="s">
        <v>443</v>
      </c>
      <c r="M273" s="240">
        <v>3714.9989999999998</v>
      </c>
      <c r="N273" s="240">
        <v>3562.9110000000001</v>
      </c>
      <c r="O273" s="193">
        <f t="shared" si="39"/>
        <v>95.906109261402221</v>
      </c>
    </row>
    <row r="274" spans="1:16" ht="46.5" customHeight="1" x14ac:dyDescent="0.25">
      <c r="B274" s="178"/>
      <c r="C274" s="178"/>
      <c r="D274" s="215" t="s">
        <v>555</v>
      </c>
      <c r="E274" s="92" t="s">
        <v>429</v>
      </c>
      <c r="F274" s="189" t="s">
        <v>331</v>
      </c>
      <c r="G274" s="92" t="s">
        <v>327</v>
      </c>
      <c r="H274" s="190" t="s">
        <v>329</v>
      </c>
      <c r="I274" s="191">
        <v>1</v>
      </c>
      <c r="J274" s="198" t="s">
        <v>373</v>
      </c>
      <c r="K274" s="192" t="s">
        <v>556</v>
      </c>
      <c r="L274" s="91"/>
      <c r="M274" s="240">
        <f>M275</f>
        <v>4005.953</v>
      </c>
      <c r="N274" s="240">
        <f>N275</f>
        <v>4005.953</v>
      </c>
      <c r="O274" s="274">
        <f t="shared" si="39"/>
        <v>100</v>
      </c>
    </row>
    <row r="275" spans="1:16" ht="31.5" customHeight="1" x14ac:dyDescent="0.25">
      <c r="B275" s="178"/>
      <c r="C275" s="178"/>
      <c r="D275" s="90" t="s">
        <v>59</v>
      </c>
      <c r="E275" s="92" t="s">
        <v>429</v>
      </c>
      <c r="F275" s="189" t="s">
        <v>331</v>
      </c>
      <c r="G275" s="92" t="s">
        <v>327</v>
      </c>
      <c r="H275" s="190" t="s">
        <v>329</v>
      </c>
      <c r="I275" s="191">
        <v>1</v>
      </c>
      <c r="J275" s="198" t="s">
        <v>373</v>
      </c>
      <c r="K275" s="192" t="s">
        <v>556</v>
      </c>
      <c r="L275" s="216" t="s">
        <v>491</v>
      </c>
      <c r="M275" s="240">
        <f>M276</f>
        <v>4005.953</v>
      </c>
      <c r="N275" s="240">
        <f>N276</f>
        <v>4005.953</v>
      </c>
      <c r="O275" s="193">
        <f t="shared" si="39"/>
        <v>100</v>
      </c>
    </row>
    <row r="276" spans="1:16" ht="31.5" customHeight="1" x14ac:dyDescent="0.25">
      <c r="B276" s="178"/>
      <c r="C276" s="178"/>
      <c r="D276" s="95" t="s">
        <v>60</v>
      </c>
      <c r="E276" s="92" t="s">
        <v>429</v>
      </c>
      <c r="F276" s="189" t="s">
        <v>331</v>
      </c>
      <c r="G276" s="92" t="s">
        <v>327</v>
      </c>
      <c r="H276" s="190" t="s">
        <v>329</v>
      </c>
      <c r="I276" s="191">
        <v>1</v>
      </c>
      <c r="J276" s="198" t="s">
        <v>373</v>
      </c>
      <c r="K276" s="192" t="s">
        <v>556</v>
      </c>
      <c r="L276" s="92" t="s">
        <v>443</v>
      </c>
      <c r="M276" s="240">
        <v>4005.953</v>
      </c>
      <c r="N276" s="240">
        <v>4005.953</v>
      </c>
      <c r="O276" s="273">
        <f t="shared" si="39"/>
        <v>100</v>
      </c>
    </row>
    <row r="277" spans="1:16" ht="17.25" customHeight="1" x14ac:dyDescent="0.25">
      <c r="B277" s="178"/>
      <c r="C277" s="178"/>
      <c r="D277" s="95" t="s">
        <v>550</v>
      </c>
      <c r="E277" s="92" t="s">
        <v>429</v>
      </c>
      <c r="F277" s="189" t="s">
        <v>331</v>
      </c>
      <c r="G277" s="92" t="s">
        <v>327</v>
      </c>
      <c r="H277" s="239" t="s">
        <v>329</v>
      </c>
      <c r="I277" s="201" t="s">
        <v>380</v>
      </c>
      <c r="J277" s="201" t="s">
        <v>557</v>
      </c>
      <c r="K277" s="202"/>
      <c r="L277" s="104"/>
      <c r="M277" s="240">
        <f t="shared" ref="M277:N279" si="42">M278</f>
        <v>1549.0749900000001</v>
      </c>
      <c r="N277" s="240">
        <f t="shared" si="42"/>
        <v>1549.0740000000001</v>
      </c>
      <c r="O277" s="274">
        <f t="shared" si="39"/>
        <v>99.999936090892533</v>
      </c>
    </row>
    <row r="278" spans="1:16" ht="17.25" customHeight="1" x14ac:dyDescent="0.25">
      <c r="B278" s="178"/>
      <c r="C278" s="178"/>
      <c r="D278" s="95" t="s">
        <v>558</v>
      </c>
      <c r="E278" s="92" t="s">
        <v>429</v>
      </c>
      <c r="F278" s="189" t="s">
        <v>331</v>
      </c>
      <c r="G278" s="92" t="s">
        <v>327</v>
      </c>
      <c r="H278" s="239" t="s">
        <v>329</v>
      </c>
      <c r="I278" s="201" t="s">
        <v>380</v>
      </c>
      <c r="J278" s="201" t="s">
        <v>557</v>
      </c>
      <c r="K278" s="202" t="s">
        <v>559</v>
      </c>
      <c r="L278" s="104"/>
      <c r="M278" s="240">
        <f t="shared" si="42"/>
        <v>1549.0749900000001</v>
      </c>
      <c r="N278" s="240">
        <f t="shared" si="42"/>
        <v>1549.0740000000001</v>
      </c>
      <c r="O278" s="193">
        <f t="shared" si="39"/>
        <v>99.999936090892533</v>
      </c>
    </row>
    <row r="279" spans="1:16" ht="29.25" customHeight="1" x14ac:dyDescent="0.25">
      <c r="B279" s="178"/>
      <c r="C279" s="178"/>
      <c r="D279" s="95" t="s">
        <v>81</v>
      </c>
      <c r="E279" s="92" t="s">
        <v>429</v>
      </c>
      <c r="F279" s="189" t="s">
        <v>331</v>
      </c>
      <c r="G279" s="92" t="s">
        <v>327</v>
      </c>
      <c r="H279" s="239" t="s">
        <v>329</v>
      </c>
      <c r="I279" s="201" t="s">
        <v>380</v>
      </c>
      <c r="J279" s="201" t="s">
        <v>557</v>
      </c>
      <c r="K279" s="202" t="s">
        <v>559</v>
      </c>
      <c r="L279" s="104" t="s">
        <v>536</v>
      </c>
      <c r="M279" s="240">
        <f t="shared" si="42"/>
        <v>1549.0749900000001</v>
      </c>
      <c r="N279" s="240">
        <f t="shared" si="42"/>
        <v>1549.0740000000001</v>
      </c>
      <c r="O279" s="273">
        <f t="shared" si="39"/>
        <v>99.999936090892533</v>
      </c>
    </row>
    <row r="280" spans="1:16" ht="17.25" customHeight="1" x14ac:dyDescent="0.25">
      <c r="B280" s="178"/>
      <c r="C280" s="178"/>
      <c r="D280" s="95" t="s">
        <v>82</v>
      </c>
      <c r="E280" s="92" t="s">
        <v>429</v>
      </c>
      <c r="F280" s="189" t="s">
        <v>331</v>
      </c>
      <c r="G280" s="92" t="s">
        <v>327</v>
      </c>
      <c r="H280" s="239" t="s">
        <v>329</v>
      </c>
      <c r="I280" s="201" t="s">
        <v>380</v>
      </c>
      <c r="J280" s="201" t="s">
        <v>557</v>
      </c>
      <c r="K280" s="202" t="s">
        <v>559</v>
      </c>
      <c r="L280" s="104" t="s">
        <v>537</v>
      </c>
      <c r="M280" s="240">
        <v>1549.0749900000001</v>
      </c>
      <c r="N280" s="240">
        <v>1549.0740000000001</v>
      </c>
      <c r="O280" s="273">
        <f t="shared" si="39"/>
        <v>99.999936090892533</v>
      </c>
    </row>
    <row r="281" spans="1:16" s="181" customFormat="1" x14ac:dyDescent="0.25">
      <c r="A281" s="181">
        <v>9</v>
      </c>
      <c r="B281" s="182"/>
      <c r="C281" s="182"/>
      <c r="D281" s="95" t="s">
        <v>350</v>
      </c>
      <c r="E281" s="92" t="s">
        <v>429</v>
      </c>
      <c r="F281" s="189" t="s">
        <v>335</v>
      </c>
      <c r="G281" s="92"/>
      <c r="H281" s="190" t="s">
        <v>123</v>
      </c>
      <c r="I281" s="191"/>
      <c r="J281" s="191"/>
      <c r="K281" s="192"/>
      <c r="L281" s="91"/>
      <c r="M281" s="193">
        <f>M282+M288+M293</f>
        <v>150</v>
      </c>
      <c r="N281" s="193">
        <f>N282+N288+N293</f>
        <v>150</v>
      </c>
      <c r="O281" s="193">
        <f t="shared" ref="O281:O300" si="43">N281/M281*100</f>
        <v>100</v>
      </c>
      <c r="P281" s="172"/>
    </row>
    <row r="282" spans="1:16" ht="15" customHeight="1" x14ac:dyDescent="0.25">
      <c r="B282" s="178"/>
      <c r="C282" s="178"/>
      <c r="D282" s="95" t="s">
        <v>351</v>
      </c>
      <c r="E282" s="92" t="s">
        <v>429</v>
      </c>
      <c r="F282" s="189" t="s">
        <v>335</v>
      </c>
      <c r="G282" s="92" t="s">
        <v>325</v>
      </c>
      <c r="H282" s="190"/>
      <c r="I282" s="191"/>
      <c r="J282" s="191"/>
      <c r="K282" s="192"/>
      <c r="L282" s="91"/>
      <c r="M282" s="193">
        <f t="shared" ref="M282:N283" si="44">M283</f>
        <v>20</v>
      </c>
      <c r="N282" s="193">
        <f t="shared" si="44"/>
        <v>20</v>
      </c>
      <c r="O282" s="193">
        <f t="shared" si="43"/>
        <v>100</v>
      </c>
    </row>
    <row r="283" spans="1:16" ht="30" customHeight="1" x14ac:dyDescent="0.25">
      <c r="B283" s="178"/>
      <c r="C283" s="178"/>
      <c r="D283" s="95" t="s">
        <v>439</v>
      </c>
      <c r="E283" s="92" t="s">
        <v>429</v>
      </c>
      <c r="F283" s="189" t="s">
        <v>335</v>
      </c>
      <c r="G283" s="92" t="s">
        <v>325</v>
      </c>
      <c r="H283" s="190" t="s">
        <v>327</v>
      </c>
      <c r="I283" s="191">
        <v>0</v>
      </c>
      <c r="J283" s="191"/>
      <c r="K283" s="192"/>
      <c r="L283" s="91"/>
      <c r="M283" s="193">
        <f t="shared" si="44"/>
        <v>20</v>
      </c>
      <c r="N283" s="193">
        <f t="shared" si="44"/>
        <v>20</v>
      </c>
      <c r="O283" s="193">
        <f t="shared" si="43"/>
        <v>100</v>
      </c>
    </row>
    <row r="284" spans="1:16" ht="16.5" customHeight="1" x14ac:dyDescent="0.25">
      <c r="B284" s="178"/>
      <c r="C284" s="178"/>
      <c r="D284" s="95" t="s">
        <v>560</v>
      </c>
      <c r="E284" s="92" t="s">
        <v>429</v>
      </c>
      <c r="F284" s="189" t="s">
        <v>335</v>
      </c>
      <c r="G284" s="92" t="s">
        <v>325</v>
      </c>
      <c r="H284" s="190" t="s">
        <v>327</v>
      </c>
      <c r="I284" s="191" t="s">
        <v>431</v>
      </c>
      <c r="J284" s="191" t="s">
        <v>325</v>
      </c>
      <c r="K284" s="192"/>
      <c r="L284" s="91"/>
      <c r="M284" s="193">
        <f>M285</f>
        <v>20</v>
      </c>
      <c r="N284" s="193">
        <f>N285</f>
        <v>20</v>
      </c>
      <c r="O284" s="274">
        <f t="shared" si="43"/>
        <v>100</v>
      </c>
    </row>
    <row r="285" spans="1:16" ht="30" customHeight="1" x14ac:dyDescent="0.25">
      <c r="B285" s="178"/>
      <c r="C285" s="178"/>
      <c r="D285" s="95" t="s">
        <v>561</v>
      </c>
      <c r="E285" s="92" t="s">
        <v>429</v>
      </c>
      <c r="F285" s="189" t="s">
        <v>335</v>
      </c>
      <c r="G285" s="92" t="s">
        <v>325</v>
      </c>
      <c r="H285" s="190" t="s">
        <v>327</v>
      </c>
      <c r="I285" s="191" t="s">
        <v>431</v>
      </c>
      <c r="J285" s="191" t="s">
        <v>325</v>
      </c>
      <c r="K285" s="192" t="s">
        <v>562</v>
      </c>
      <c r="L285" s="91"/>
      <c r="M285" s="193">
        <f>M287</f>
        <v>20</v>
      </c>
      <c r="N285" s="193">
        <f>N287</f>
        <v>20</v>
      </c>
      <c r="O285" s="193">
        <f t="shared" si="43"/>
        <v>100</v>
      </c>
    </row>
    <row r="286" spans="1:16" ht="15.75" customHeight="1" x14ac:dyDescent="0.25">
      <c r="B286" s="178"/>
      <c r="C286" s="178"/>
      <c r="D286" s="95" t="s">
        <v>76</v>
      </c>
      <c r="E286" s="92" t="s">
        <v>429</v>
      </c>
      <c r="F286" s="189" t="s">
        <v>335</v>
      </c>
      <c r="G286" s="92" t="s">
        <v>325</v>
      </c>
      <c r="H286" s="190" t="s">
        <v>327</v>
      </c>
      <c r="I286" s="191" t="s">
        <v>431</v>
      </c>
      <c r="J286" s="191" t="s">
        <v>325</v>
      </c>
      <c r="K286" s="192" t="s">
        <v>562</v>
      </c>
      <c r="L286" s="91">
        <v>300</v>
      </c>
      <c r="M286" s="193">
        <f>M287</f>
        <v>20</v>
      </c>
      <c r="N286" s="193">
        <f>N287</f>
        <v>20</v>
      </c>
      <c r="O286" s="273">
        <f t="shared" si="43"/>
        <v>100</v>
      </c>
    </row>
    <row r="287" spans="1:16" ht="15.75" customHeight="1" x14ac:dyDescent="0.25">
      <c r="B287" s="178"/>
      <c r="C287" s="178"/>
      <c r="D287" s="95" t="s">
        <v>88</v>
      </c>
      <c r="E287" s="92" t="s">
        <v>429</v>
      </c>
      <c r="F287" s="189" t="s">
        <v>335</v>
      </c>
      <c r="G287" s="92" t="s">
        <v>325</v>
      </c>
      <c r="H287" s="190" t="s">
        <v>327</v>
      </c>
      <c r="I287" s="191" t="s">
        <v>431</v>
      </c>
      <c r="J287" s="191" t="s">
        <v>325</v>
      </c>
      <c r="K287" s="192" t="s">
        <v>562</v>
      </c>
      <c r="L287" s="91">
        <v>350</v>
      </c>
      <c r="M287" s="193">
        <v>20</v>
      </c>
      <c r="N287" s="193">
        <v>20</v>
      </c>
      <c r="O287" s="274">
        <f t="shared" si="43"/>
        <v>100</v>
      </c>
    </row>
    <row r="288" spans="1:16" x14ac:dyDescent="0.25">
      <c r="B288" s="178"/>
      <c r="C288" s="178"/>
      <c r="D288" s="95" t="s">
        <v>563</v>
      </c>
      <c r="E288" s="92" t="s">
        <v>429</v>
      </c>
      <c r="F288" s="189" t="s">
        <v>335</v>
      </c>
      <c r="G288" s="92" t="s">
        <v>327</v>
      </c>
      <c r="H288" s="190"/>
      <c r="I288" s="191"/>
      <c r="J288" s="191"/>
      <c r="K288" s="192"/>
      <c r="L288" s="91"/>
      <c r="M288" s="193">
        <f>M289</f>
        <v>100</v>
      </c>
      <c r="N288" s="193">
        <f>N289</f>
        <v>100</v>
      </c>
      <c r="O288" s="193">
        <f t="shared" si="43"/>
        <v>100</v>
      </c>
    </row>
    <row r="289" spans="2:16" ht="46.5" customHeight="1" x14ac:dyDescent="0.25">
      <c r="B289" s="178"/>
      <c r="C289" s="178"/>
      <c r="D289" s="209" t="s">
        <v>565</v>
      </c>
      <c r="E289" s="92" t="s">
        <v>429</v>
      </c>
      <c r="F289" s="189" t="s">
        <v>335</v>
      </c>
      <c r="G289" s="92" t="s">
        <v>327</v>
      </c>
      <c r="H289" s="190" t="s">
        <v>327</v>
      </c>
      <c r="I289" s="191" t="s">
        <v>431</v>
      </c>
      <c r="J289" s="191" t="s">
        <v>329</v>
      </c>
      <c r="K289" s="192"/>
      <c r="L289" s="91"/>
      <c r="M289" s="193">
        <f>M290</f>
        <v>100</v>
      </c>
      <c r="N289" s="193">
        <f>N290</f>
        <v>100</v>
      </c>
      <c r="O289" s="274">
        <f t="shared" si="43"/>
        <v>100</v>
      </c>
    </row>
    <row r="290" spans="2:16" s="243" customFormat="1" x14ac:dyDescent="0.25">
      <c r="B290" s="244"/>
      <c r="C290" s="244"/>
      <c r="D290" s="95" t="s">
        <v>89</v>
      </c>
      <c r="E290" s="92" t="s">
        <v>429</v>
      </c>
      <c r="F290" s="189" t="s">
        <v>335</v>
      </c>
      <c r="G290" s="92" t="s">
        <v>327</v>
      </c>
      <c r="H290" s="190" t="s">
        <v>327</v>
      </c>
      <c r="I290" s="191" t="s">
        <v>431</v>
      </c>
      <c r="J290" s="191" t="s">
        <v>329</v>
      </c>
      <c r="K290" s="192" t="s">
        <v>566</v>
      </c>
      <c r="L290" s="91"/>
      <c r="M290" s="193">
        <f>M292</f>
        <v>100</v>
      </c>
      <c r="N290" s="193">
        <f>N292</f>
        <v>100</v>
      </c>
      <c r="O290" s="193">
        <f t="shared" si="43"/>
        <v>100</v>
      </c>
      <c r="P290" s="211"/>
    </row>
    <row r="291" spans="2:16" s="243" customFormat="1" ht="16.5" customHeight="1" x14ac:dyDescent="0.25">
      <c r="B291" s="244"/>
      <c r="C291" s="244"/>
      <c r="D291" s="95" t="s">
        <v>76</v>
      </c>
      <c r="E291" s="92" t="s">
        <v>429</v>
      </c>
      <c r="F291" s="189" t="s">
        <v>335</v>
      </c>
      <c r="G291" s="92" t="s">
        <v>327</v>
      </c>
      <c r="H291" s="190" t="s">
        <v>327</v>
      </c>
      <c r="I291" s="191" t="s">
        <v>431</v>
      </c>
      <c r="J291" s="191" t="s">
        <v>329</v>
      </c>
      <c r="K291" s="192" t="s">
        <v>566</v>
      </c>
      <c r="L291" s="91">
        <v>300</v>
      </c>
      <c r="M291" s="193">
        <f>M292</f>
        <v>100</v>
      </c>
      <c r="N291" s="193">
        <f>N292</f>
        <v>100</v>
      </c>
      <c r="O291" s="274">
        <f t="shared" si="43"/>
        <v>100</v>
      </c>
      <c r="P291" s="211"/>
    </row>
    <row r="292" spans="2:16" s="232" customFormat="1" ht="15" customHeight="1" x14ac:dyDescent="0.25">
      <c r="B292" s="233"/>
      <c r="C292" s="233"/>
      <c r="D292" s="95" t="s">
        <v>88</v>
      </c>
      <c r="E292" s="92" t="s">
        <v>429</v>
      </c>
      <c r="F292" s="189" t="s">
        <v>335</v>
      </c>
      <c r="G292" s="92" t="s">
        <v>327</v>
      </c>
      <c r="H292" s="190" t="s">
        <v>327</v>
      </c>
      <c r="I292" s="191" t="s">
        <v>431</v>
      </c>
      <c r="J292" s="191" t="s">
        <v>329</v>
      </c>
      <c r="K292" s="192" t="s">
        <v>566</v>
      </c>
      <c r="L292" s="91">
        <v>350</v>
      </c>
      <c r="M292" s="193">
        <v>100</v>
      </c>
      <c r="N292" s="193">
        <v>100</v>
      </c>
      <c r="O292" s="193">
        <f t="shared" si="43"/>
        <v>100</v>
      </c>
      <c r="P292" s="172"/>
    </row>
    <row r="293" spans="2:16" ht="15.75" customHeight="1" x14ac:dyDescent="0.25">
      <c r="B293" s="178"/>
      <c r="C293" s="178"/>
      <c r="D293" s="95" t="s">
        <v>355</v>
      </c>
      <c r="E293" s="92" t="s">
        <v>429</v>
      </c>
      <c r="F293" s="189" t="s">
        <v>335</v>
      </c>
      <c r="G293" s="92" t="s">
        <v>344</v>
      </c>
      <c r="H293" s="190"/>
      <c r="I293" s="191"/>
      <c r="J293" s="191"/>
      <c r="K293" s="192"/>
      <c r="L293" s="91"/>
      <c r="M293" s="193">
        <f t="shared" ref="M293:N295" si="45">M294</f>
        <v>30</v>
      </c>
      <c r="N293" s="193">
        <f t="shared" si="45"/>
        <v>30</v>
      </c>
      <c r="O293" s="193">
        <f t="shared" si="43"/>
        <v>100</v>
      </c>
    </row>
    <row r="294" spans="2:16" ht="31.5" customHeight="1" x14ac:dyDescent="0.25">
      <c r="B294" s="210"/>
      <c r="C294" s="178"/>
      <c r="D294" s="95" t="s">
        <v>439</v>
      </c>
      <c r="E294" s="92" t="s">
        <v>429</v>
      </c>
      <c r="F294" s="189" t="s">
        <v>335</v>
      </c>
      <c r="G294" s="92" t="s">
        <v>344</v>
      </c>
      <c r="H294" s="190" t="s">
        <v>327</v>
      </c>
      <c r="I294" s="191" t="s">
        <v>431</v>
      </c>
      <c r="J294" s="191"/>
      <c r="K294" s="192"/>
      <c r="L294" s="91"/>
      <c r="M294" s="193">
        <f t="shared" si="45"/>
        <v>30</v>
      </c>
      <c r="N294" s="193">
        <f t="shared" si="45"/>
        <v>30</v>
      </c>
      <c r="O294" s="193">
        <f t="shared" si="43"/>
        <v>100</v>
      </c>
    </row>
    <row r="295" spans="2:16" ht="46.5" customHeight="1" x14ac:dyDescent="0.25">
      <c r="B295" s="210"/>
      <c r="C295" s="178"/>
      <c r="D295" s="209" t="s">
        <v>565</v>
      </c>
      <c r="E295" s="92" t="s">
        <v>429</v>
      </c>
      <c r="F295" s="189" t="s">
        <v>335</v>
      </c>
      <c r="G295" s="92" t="s">
        <v>344</v>
      </c>
      <c r="H295" s="190" t="s">
        <v>327</v>
      </c>
      <c r="I295" s="191" t="s">
        <v>431</v>
      </c>
      <c r="J295" s="191" t="s">
        <v>329</v>
      </c>
      <c r="K295" s="192"/>
      <c r="L295" s="91"/>
      <c r="M295" s="193">
        <f>M296</f>
        <v>30</v>
      </c>
      <c r="N295" s="193">
        <f t="shared" si="45"/>
        <v>30</v>
      </c>
      <c r="O295" s="274">
        <f t="shared" si="43"/>
        <v>100</v>
      </c>
    </row>
    <row r="296" spans="2:16" ht="30.75" customHeight="1" x14ac:dyDescent="0.25">
      <c r="B296" s="178"/>
      <c r="C296" s="178"/>
      <c r="D296" s="95" t="s">
        <v>90</v>
      </c>
      <c r="E296" s="92" t="s">
        <v>429</v>
      </c>
      <c r="F296" s="189" t="s">
        <v>335</v>
      </c>
      <c r="G296" s="92" t="s">
        <v>344</v>
      </c>
      <c r="H296" s="190" t="s">
        <v>327</v>
      </c>
      <c r="I296" s="191" t="s">
        <v>431</v>
      </c>
      <c r="J296" s="191" t="s">
        <v>329</v>
      </c>
      <c r="K296" s="192" t="s">
        <v>568</v>
      </c>
      <c r="L296" s="91"/>
      <c r="M296" s="193">
        <f>M298</f>
        <v>30</v>
      </c>
      <c r="N296" s="193">
        <f>N298</f>
        <v>30</v>
      </c>
      <c r="O296" s="193">
        <f t="shared" si="43"/>
        <v>100</v>
      </c>
      <c r="P296" s="206"/>
    </row>
    <row r="297" spans="2:16" ht="15.75" customHeight="1" x14ac:dyDescent="0.25">
      <c r="B297" s="178"/>
      <c r="C297" s="178"/>
      <c r="D297" s="95" t="s">
        <v>76</v>
      </c>
      <c r="E297" s="92" t="s">
        <v>429</v>
      </c>
      <c r="F297" s="189" t="s">
        <v>335</v>
      </c>
      <c r="G297" s="92" t="s">
        <v>344</v>
      </c>
      <c r="H297" s="190" t="s">
        <v>327</v>
      </c>
      <c r="I297" s="191" t="s">
        <v>431</v>
      </c>
      <c r="J297" s="191" t="s">
        <v>329</v>
      </c>
      <c r="K297" s="192" t="s">
        <v>568</v>
      </c>
      <c r="L297" s="91" t="s">
        <v>532</v>
      </c>
      <c r="M297" s="193">
        <f>M298</f>
        <v>30</v>
      </c>
      <c r="N297" s="193">
        <f>N298</f>
        <v>30</v>
      </c>
      <c r="O297" s="193">
        <f t="shared" si="43"/>
        <v>100</v>
      </c>
    </row>
    <row r="298" spans="2:16" ht="15.75" customHeight="1" x14ac:dyDescent="0.25">
      <c r="B298" s="178"/>
      <c r="C298" s="178"/>
      <c r="D298" s="95" t="s">
        <v>88</v>
      </c>
      <c r="E298" s="92" t="s">
        <v>429</v>
      </c>
      <c r="F298" s="189" t="s">
        <v>335</v>
      </c>
      <c r="G298" s="92" t="s">
        <v>344</v>
      </c>
      <c r="H298" s="190" t="s">
        <v>327</v>
      </c>
      <c r="I298" s="191" t="s">
        <v>431</v>
      </c>
      <c r="J298" s="191" t="s">
        <v>329</v>
      </c>
      <c r="K298" s="192" t="s">
        <v>568</v>
      </c>
      <c r="L298" s="91" t="s">
        <v>569</v>
      </c>
      <c r="M298" s="193">
        <v>30</v>
      </c>
      <c r="N298" s="193">
        <v>30</v>
      </c>
      <c r="O298" s="193">
        <f t="shared" si="43"/>
        <v>100</v>
      </c>
    </row>
    <row r="299" spans="2:16" ht="15" customHeight="1" x14ac:dyDescent="0.25">
      <c r="B299" s="178"/>
      <c r="C299" s="178"/>
      <c r="D299" s="95" t="s">
        <v>570</v>
      </c>
      <c r="E299" s="92" t="s">
        <v>429</v>
      </c>
      <c r="F299" s="189" t="s">
        <v>357</v>
      </c>
      <c r="G299" s="92"/>
      <c r="H299" s="190"/>
      <c r="I299" s="191"/>
      <c r="J299" s="191"/>
      <c r="K299" s="192"/>
      <c r="L299" s="91"/>
      <c r="M299" s="193">
        <f t="shared" ref="M299:N302" si="46">M300</f>
        <v>5918.07</v>
      </c>
      <c r="N299" s="193">
        <f t="shared" si="46"/>
        <v>5823.4900000000007</v>
      </c>
      <c r="O299" s="273">
        <f t="shared" si="43"/>
        <v>98.401843844361437</v>
      </c>
    </row>
    <row r="300" spans="2:16" ht="15.75" customHeight="1" x14ac:dyDescent="0.25">
      <c r="B300" s="178"/>
      <c r="C300" s="178"/>
      <c r="D300" s="95" t="s">
        <v>359</v>
      </c>
      <c r="E300" s="92" t="s">
        <v>429</v>
      </c>
      <c r="F300" s="189" t="s">
        <v>357</v>
      </c>
      <c r="G300" s="92" t="s">
        <v>329</v>
      </c>
      <c r="H300" s="190" t="s">
        <v>123</v>
      </c>
      <c r="I300" s="191"/>
      <c r="J300" s="191"/>
      <c r="K300" s="192"/>
      <c r="L300" s="91"/>
      <c r="M300" s="193">
        <f t="shared" si="46"/>
        <v>5918.07</v>
      </c>
      <c r="N300" s="193">
        <f t="shared" si="46"/>
        <v>5823.4900000000007</v>
      </c>
      <c r="O300" s="273">
        <f t="shared" si="43"/>
        <v>98.401843844361437</v>
      </c>
    </row>
    <row r="301" spans="2:16" ht="30.75" customHeight="1" x14ac:dyDescent="0.25">
      <c r="B301" s="178"/>
      <c r="C301" s="178"/>
      <c r="D301" s="208" t="s">
        <v>452</v>
      </c>
      <c r="E301" s="92" t="s">
        <v>429</v>
      </c>
      <c r="F301" s="189" t="s">
        <v>357</v>
      </c>
      <c r="G301" s="92" t="s">
        <v>329</v>
      </c>
      <c r="H301" s="190" t="s">
        <v>331</v>
      </c>
      <c r="I301" s="191"/>
      <c r="J301" s="191"/>
      <c r="K301" s="192"/>
      <c r="L301" s="91"/>
      <c r="M301" s="193">
        <f t="shared" si="46"/>
        <v>5918.07</v>
      </c>
      <c r="N301" s="193">
        <f t="shared" si="46"/>
        <v>5823.4900000000007</v>
      </c>
      <c r="O301" s="273">
        <f t="shared" ref="O301:O346" si="47">N301/M301*100</f>
        <v>98.401843844361437</v>
      </c>
    </row>
    <row r="302" spans="2:16" ht="15.75" customHeight="1" x14ac:dyDescent="0.25">
      <c r="B302" s="178"/>
      <c r="C302" s="178"/>
      <c r="D302" s="212" t="s">
        <v>571</v>
      </c>
      <c r="E302" s="92" t="s">
        <v>429</v>
      </c>
      <c r="F302" s="189" t="s">
        <v>357</v>
      </c>
      <c r="G302" s="92" t="s">
        <v>329</v>
      </c>
      <c r="H302" s="190" t="s">
        <v>331</v>
      </c>
      <c r="I302" s="191" t="s">
        <v>381</v>
      </c>
      <c r="J302" s="191"/>
      <c r="K302" s="192"/>
      <c r="L302" s="91"/>
      <c r="M302" s="193">
        <f t="shared" si="46"/>
        <v>5918.07</v>
      </c>
      <c r="N302" s="193">
        <f t="shared" si="46"/>
        <v>5823.4900000000007</v>
      </c>
      <c r="O302" s="274">
        <f t="shared" si="47"/>
        <v>98.401843844361437</v>
      </c>
    </row>
    <row r="303" spans="2:16" ht="16.5" customHeight="1" x14ac:dyDescent="0.25">
      <c r="B303" s="210"/>
      <c r="C303" s="178"/>
      <c r="D303" s="245" t="s">
        <v>572</v>
      </c>
      <c r="E303" s="92" t="s">
        <v>429</v>
      </c>
      <c r="F303" s="189" t="s">
        <v>357</v>
      </c>
      <c r="G303" s="92" t="s">
        <v>329</v>
      </c>
      <c r="H303" s="190" t="s">
        <v>331</v>
      </c>
      <c r="I303" s="191" t="s">
        <v>381</v>
      </c>
      <c r="J303" s="191" t="s">
        <v>325</v>
      </c>
      <c r="K303" s="192"/>
      <c r="L303" s="91"/>
      <c r="M303" s="193">
        <f>M304</f>
        <v>5918.07</v>
      </c>
      <c r="N303" s="193">
        <f>N304</f>
        <v>5823.4900000000007</v>
      </c>
      <c r="O303" s="193">
        <f t="shared" si="47"/>
        <v>98.401843844361437</v>
      </c>
    </row>
    <row r="304" spans="2:16" ht="15.75" customHeight="1" x14ac:dyDescent="0.25">
      <c r="B304" s="178"/>
      <c r="C304" s="178"/>
      <c r="D304" s="95" t="s">
        <v>71</v>
      </c>
      <c r="E304" s="92" t="s">
        <v>429</v>
      </c>
      <c r="F304" s="189" t="s">
        <v>357</v>
      </c>
      <c r="G304" s="92" t="s">
        <v>329</v>
      </c>
      <c r="H304" s="190" t="s">
        <v>331</v>
      </c>
      <c r="I304" s="191" t="s">
        <v>381</v>
      </c>
      <c r="J304" s="191" t="s">
        <v>325</v>
      </c>
      <c r="K304" s="192" t="s">
        <v>505</v>
      </c>
      <c r="L304" s="91"/>
      <c r="M304" s="193">
        <f>M305+M307+M309</f>
        <v>5918.07</v>
      </c>
      <c r="N304" s="193">
        <f>N305+N307+N309</f>
        <v>5823.4900000000007</v>
      </c>
      <c r="O304" s="193">
        <f t="shared" si="47"/>
        <v>98.401843844361437</v>
      </c>
    </row>
    <row r="305" spans="1:16" ht="60.75" customHeight="1" x14ac:dyDescent="0.25">
      <c r="B305" s="178"/>
      <c r="C305" s="178"/>
      <c r="D305" s="95" t="s">
        <v>57</v>
      </c>
      <c r="E305" s="92" t="s">
        <v>429</v>
      </c>
      <c r="F305" s="189" t="s">
        <v>357</v>
      </c>
      <c r="G305" s="92" t="s">
        <v>329</v>
      </c>
      <c r="H305" s="190" t="s">
        <v>331</v>
      </c>
      <c r="I305" s="191" t="s">
        <v>381</v>
      </c>
      <c r="J305" s="191" t="s">
        <v>325</v>
      </c>
      <c r="K305" s="192" t="s">
        <v>505</v>
      </c>
      <c r="L305" s="91">
        <v>100</v>
      </c>
      <c r="M305" s="193">
        <f>M306</f>
        <v>5515.8</v>
      </c>
      <c r="N305" s="193">
        <f>N306</f>
        <v>5433.7340000000004</v>
      </c>
      <c r="O305" s="274">
        <f t="shared" si="47"/>
        <v>98.512165053120128</v>
      </c>
    </row>
    <row r="306" spans="1:16" ht="15" customHeight="1" x14ac:dyDescent="0.25">
      <c r="B306" s="178"/>
      <c r="C306" s="178"/>
      <c r="D306" s="95" t="s">
        <v>69</v>
      </c>
      <c r="E306" s="92" t="s">
        <v>429</v>
      </c>
      <c r="F306" s="189" t="s">
        <v>357</v>
      </c>
      <c r="G306" s="92" t="s">
        <v>329</v>
      </c>
      <c r="H306" s="190" t="s">
        <v>331</v>
      </c>
      <c r="I306" s="191" t="s">
        <v>381</v>
      </c>
      <c r="J306" s="191" t="s">
        <v>325</v>
      </c>
      <c r="K306" s="192" t="s">
        <v>505</v>
      </c>
      <c r="L306" s="91" t="s">
        <v>495</v>
      </c>
      <c r="M306" s="193">
        <v>5515.8</v>
      </c>
      <c r="N306" s="193">
        <v>5433.7340000000004</v>
      </c>
      <c r="O306" s="193">
        <f t="shared" si="47"/>
        <v>98.512165053120128</v>
      </c>
    </row>
    <row r="307" spans="1:16" ht="30.75" customHeight="1" x14ac:dyDescent="0.25">
      <c r="B307" s="178"/>
      <c r="C307" s="178"/>
      <c r="D307" s="95" t="s">
        <v>59</v>
      </c>
      <c r="E307" s="92" t="s">
        <v>429</v>
      </c>
      <c r="F307" s="189" t="s">
        <v>357</v>
      </c>
      <c r="G307" s="92" t="s">
        <v>329</v>
      </c>
      <c r="H307" s="190" t="s">
        <v>331</v>
      </c>
      <c r="I307" s="191" t="s">
        <v>381</v>
      </c>
      <c r="J307" s="191" t="s">
        <v>325</v>
      </c>
      <c r="K307" s="192" t="s">
        <v>505</v>
      </c>
      <c r="L307" s="91">
        <v>200</v>
      </c>
      <c r="M307" s="193">
        <f>M308</f>
        <v>401.27</v>
      </c>
      <c r="N307" s="193">
        <f>N308</f>
        <v>388.80799999999999</v>
      </c>
      <c r="O307" s="193">
        <f t="shared" si="47"/>
        <v>96.894360405711865</v>
      </c>
    </row>
    <row r="308" spans="1:16" ht="30.75" customHeight="1" x14ac:dyDescent="0.25">
      <c r="B308" s="178"/>
      <c r="C308" s="178"/>
      <c r="D308" s="95" t="s">
        <v>60</v>
      </c>
      <c r="E308" s="92" t="s">
        <v>429</v>
      </c>
      <c r="F308" s="189" t="s">
        <v>357</v>
      </c>
      <c r="G308" s="92" t="s">
        <v>329</v>
      </c>
      <c r="H308" s="190" t="s">
        <v>331</v>
      </c>
      <c r="I308" s="191" t="s">
        <v>381</v>
      </c>
      <c r="J308" s="191" t="s">
        <v>325</v>
      </c>
      <c r="K308" s="192" t="s">
        <v>505</v>
      </c>
      <c r="L308" s="91" t="s">
        <v>443</v>
      </c>
      <c r="M308" s="193">
        <v>401.27</v>
      </c>
      <c r="N308" s="193">
        <v>388.80799999999999</v>
      </c>
      <c r="O308" s="193">
        <f t="shared" si="47"/>
        <v>96.894360405711865</v>
      </c>
    </row>
    <row r="309" spans="1:16" ht="15.75" customHeight="1" x14ac:dyDescent="0.25">
      <c r="B309" s="178"/>
      <c r="C309" s="178"/>
      <c r="D309" s="95" t="s">
        <v>63</v>
      </c>
      <c r="E309" s="92">
        <v>900</v>
      </c>
      <c r="F309" s="189" t="s">
        <v>357</v>
      </c>
      <c r="G309" s="92" t="s">
        <v>329</v>
      </c>
      <c r="H309" s="190" t="s">
        <v>331</v>
      </c>
      <c r="I309" s="191" t="s">
        <v>381</v>
      </c>
      <c r="J309" s="191" t="s">
        <v>325</v>
      </c>
      <c r="K309" s="192" t="s">
        <v>505</v>
      </c>
      <c r="L309" s="91">
        <v>800</v>
      </c>
      <c r="M309" s="193">
        <f>M310</f>
        <v>1</v>
      </c>
      <c r="N309" s="193">
        <f>N310</f>
        <v>0.94799999999999995</v>
      </c>
      <c r="O309" s="193">
        <f t="shared" si="47"/>
        <v>94.8</v>
      </c>
    </row>
    <row r="310" spans="1:16" ht="15.75" customHeight="1" x14ac:dyDescent="0.25">
      <c r="B310" s="178"/>
      <c r="C310" s="178"/>
      <c r="D310" s="95" t="s">
        <v>64</v>
      </c>
      <c r="E310" s="92">
        <v>900</v>
      </c>
      <c r="F310" s="189" t="s">
        <v>357</v>
      </c>
      <c r="G310" s="92" t="s">
        <v>329</v>
      </c>
      <c r="H310" s="190" t="s">
        <v>331</v>
      </c>
      <c r="I310" s="191" t="s">
        <v>381</v>
      </c>
      <c r="J310" s="191" t="s">
        <v>325</v>
      </c>
      <c r="K310" s="192" t="s">
        <v>505</v>
      </c>
      <c r="L310" s="91">
        <v>850</v>
      </c>
      <c r="M310" s="193">
        <v>1</v>
      </c>
      <c r="N310" s="193">
        <v>0.94799999999999995</v>
      </c>
      <c r="O310" s="193">
        <f t="shared" si="47"/>
        <v>94.8</v>
      </c>
    </row>
    <row r="311" spans="1:16" s="181" customFormat="1" x14ac:dyDescent="0.25">
      <c r="B311" s="182"/>
      <c r="C311" s="182"/>
      <c r="D311" s="95" t="s">
        <v>360</v>
      </c>
      <c r="E311" s="92" t="s">
        <v>429</v>
      </c>
      <c r="F311" s="189" t="s">
        <v>361</v>
      </c>
      <c r="G311" s="92"/>
      <c r="H311" s="190"/>
      <c r="I311" s="191"/>
      <c r="J311" s="191"/>
      <c r="K311" s="192"/>
      <c r="L311" s="91"/>
      <c r="M311" s="193">
        <f>M312+M320+M333</f>
        <v>14394.26957</v>
      </c>
      <c r="N311" s="193">
        <f>N312+N320+N333</f>
        <v>13565.983999999999</v>
      </c>
      <c r="O311" s="276">
        <f t="shared" si="47"/>
        <v>94.245726982032608</v>
      </c>
      <c r="P311" s="172"/>
    </row>
    <row r="312" spans="1:16" x14ac:dyDescent="0.25">
      <c r="A312" s="171">
        <v>9</v>
      </c>
      <c r="B312" s="178"/>
      <c r="C312" s="178"/>
      <c r="D312" s="95" t="s">
        <v>91</v>
      </c>
      <c r="E312" s="92" t="s">
        <v>429</v>
      </c>
      <c r="F312" s="189">
        <v>10</v>
      </c>
      <c r="G312" s="92" t="s">
        <v>325</v>
      </c>
      <c r="H312" s="190" t="s">
        <v>123</v>
      </c>
      <c r="I312" s="191"/>
      <c r="J312" s="191"/>
      <c r="K312" s="192"/>
      <c r="L312" s="91"/>
      <c r="M312" s="193">
        <f t="shared" ref="M312:N314" si="48">M313</f>
        <v>2179.826</v>
      </c>
      <c r="N312" s="193">
        <f t="shared" si="48"/>
        <v>2148.9580000000001</v>
      </c>
      <c r="O312" s="276">
        <f t="shared" si="47"/>
        <v>98.583923670971913</v>
      </c>
    </row>
    <row r="313" spans="1:16" ht="47.25" customHeight="1" x14ac:dyDescent="0.25">
      <c r="B313" s="178"/>
      <c r="C313" s="178"/>
      <c r="D313" s="95" t="s">
        <v>696</v>
      </c>
      <c r="E313" s="92" t="s">
        <v>429</v>
      </c>
      <c r="F313" s="189" t="s">
        <v>361</v>
      </c>
      <c r="G313" s="92" t="s">
        <v>325</v>
      </c>
      <c r="H313" s="190" t="s">
        <v>483</v>
      </c>
      <c r="I313" s="191" t="s">
        <v>431</v>
      </c>
      <c r="J313" s="191"/>
      <c r="K313" s="192"/>
      <c r="L313" s="91"/>
      <c r="M313" s="193">
        <f t="shared" si="48"/>
        <v>2179.826</v>
      </c>
      <c r="N313" s="193">
        <f t="shared" si="48"/>
        <v>2148.9580000000001</v>
      </c>
      <c r="O313" s="276">
        <f t="shared" si="47"/>
        <v>98.583923670971913</v>
      </c>
    </row>
    <row r="314" spans="1:16" ht="45" customHeight="1" x14ac:dyDescent="0.25">
      <c r="B314" s="178"/>
      <c r="C314" s="178"/>
      <c r="D314" s="95" t="s">
        <v>697</v>
      </c>
      <c r="E314" s="92" t="s">
        <v>429</v>
      </c>
      <c r="F314" s="189" t="s">
        <v>361</v>
      </c>
      <c r="G314" s="92" t="s">
        <v>325</v>
      </c>
      <c r="H314" s="190" t="s">
        <v>483</v>
      </c>
      <c r="I314" s="191" t="s">
        <v>380</v>
      </c>
      <c r="J314" s="191"/>
      <c r="K314" s="192"/>
      <c r="L314" s="91"/>
      <c r="M314" s="193">
        <f>M315</f>
        <v>2179.826</v>
      </c>
      <c r="N314" s="193">
        <f t="shared" si="48"/>
        <v>2148.9580000000001</v>
      </c>
      <c r="O314" s="193">
        <f t="shared" si="47"/>
        <v>98.583923670971913</v>
      </c>
    </row>
    <row r="315" spans="1:16" ht="31.5" customHeight="1" x14ac:dyDescent="0.25">
      <c r="A315" s="171">
        <v>9</v>
      </c>
      <c r="B315" s="178"/>
      <c r="C315" s="178"/>
      <c r="D315" s="95" t="s">
        <v>573</v>
      </c>
      <c r="E315" s="92" t="s">
        <v>429</v>
      </c>
      <c r="F315" s="189" t="s">
        <v>361</v>
      </c>
      <c r="G315" s="92" t="s">
        <v>325</v>
      </c>
      <c r="H315" s="190">
        <v>89</v>
      </c>
      <c r="I315" s="191">
        <v>1</v>
      </c>
      <c r="J315" s="191" t="s">
        <v>432</v>
      </c>
      <c r="K315" s="192" t="s">
        <v>574</v>
      </c>
      <c r="L315" s="91"/>
      <c r="M315" s="193">
        <f>M316+M318</f>
        <v>2179.826</v>
      </c>
      <c r="N315" s="193">
        <f>N316+N318</f>
        <v>2148.9580000000001</v>
      </c>
      <c r="O315" s="274">
        <f t="shared" si="47"/>
        <v>98.583923670971913</v>
      </c>
    </row>
    <row r="316" spans="1:16" ht="30.75" customHeight="1" x14ac:dyDescent="0.25">
      <c r="B316" s="178"/>
      <c r="C316" s="178"/>
      <c r="D316" s="95" t="s">
        <v>59</v>
      </c>
      <c r="E316" s="92" t="s">
        <v>429</v>
      </c>
      <c r="F316" s="189" t="s">
        <v>361</v>
      </c>
      <c r="G316" s="92" t="s">
        <v>325</v>
      </c>
      <c r="H316" s="190">
        <v>89</v>
      </c>
      <c r="I316" s="191">
        <v>1</v>
      </c>
      <c r="J316" s="191" t="s">
        <v>432</v>
      </c>
      <c r="K316" s="192" t="s">
        <v>574</v>
      </c>
      <c r="L316" s="91">
        <v>200</v>
      </c>
      <c r="M316" s="193">
        <f>M317</f>
        <v>36</v>
      </c>
      <c r="N316" s="193">
        <f>N317</f>
        <v>31.84</v>
      </c>
      <c r="O316" s="276">
        <f t="shared" si="47"/>
        <v>88.444444444444443</v>
      </c>
    </row>
    <row r="317" spans="1:16" ht="30" customHeight="1" x14ac:dyDescent="0.25">
      <c r="B317" s="178"/>
      <c r="C317" s="178"/>
      <c r="D317" s="95" t="s">
        <v>60</v>
      </c>
      <c r="E317" s="92" t="s">
        <v>429</v>
      </c>
      <c r="F317" s="189" t="s">
        <v>361</v>
      </c>
      <c r="G317" s="92" t="s">
        <v>325</v>
      </c>
      <c r="H317" s="190">
        <v>89</v>
      </c>
      <c r="I317" s="191">
        <v>1</v>
      </c>
      <c r="J317" s="191" t="s">
        <v>432</v>
      </c>
      <c r="K317" s="192" t="s">
        <v>574</v>
      </c>
      <c r="L317" s="91">
        <v>240</v>
      </c>
      <c r="M317" s="193">
        <v>36</v>
      </c>
      <c r="N317" s="193">
        <v>31.84</v>
      </c>
      <c r="O317" s="193">
        <f t="shared" si="47"/>
        <v>88.444444444444443</v>
      </c>
    </row>
    <row r="318" spans="1:16" ht="15.75" customHeight="1" x14ac:dyDescent="0.25">
      <c r="B318" s="178"/>
      <c r="C318" s="178"/>
      <c r="D318" s="95" t="s">
        <v>76</v>
      </c>
      <c r="E318" s="92" t="s">
        <v>429</v>
      </c>
      <c r="F318" s="189" t="s">
        <v>361</v>
      </c>
      <c r="G318" s="92" t="s">
        <v>325</v>
      </c>
      <c r="H318" s="190">
        <v>89</v>
      </c>
      <c r="I318" s="191">
        <v>1</v>
      </c>
      <c r="J318" s="191" t="s">
        <v>432</v>
      </c>
      <c r="K318" s="192" t="s">
        <v>574</v>
      </c>
      <c r="L318" s="91">
        <v>300</v>
      </c>
      <c r="M318" s="193">
        <f>M319</f>
        <v>2143.826</v>
      </c>
      <c r="N318" s="193">
        <f>N319</f>
        <v>2117.1179999999999</v>
      </c>
      <c r="O318" s="274">
        <f t="shared" si="47"/>
        <v>98.754189938922281</v>
      </c>
    </row>
    <row r="319" spans="1:16" ht="15.75" customHeight="1" x14ac:dyDescent="0.25">
      <c r="B319" s="178"/>
      <c r="C319" s="178"/>
      <c r="D319" s="95" t="s">
        <v>92</v>
      </c>
      <c r="E319" s="92" t="s">
        <v>429</v>
      </c>
      <c r="F319" s="189" t="s">
        <v>361</v>
      </c>
      <c r="G319" s="92" t="s">
        <v>325</v>
      </c>
      <c r="H319" s="190">
        <v>89</v>
      </c>
      <c r="I319" s="191">
        <v>1</v>
      </c>
      <c r="J319" s="191" t="s">
        <v>432</v>
      </c>
      <c r="K319" s="192" t="s">
        <v>574</v>
      </c>
      <c r="L319" s="91">
        <v>310</v>
      </c>
      <c r="M319" s="193">
        <v>2143.826</v>
      </c>
      <c r="N319" s="193">
        <v>2117.1179999999999</v>
      </c>
      <c r="O319" s="276">
        <f t="shared" si="47"/>
        <v>98.754189938922281</v>
      </c>
    </row>
    <row r="320" spans="1:16" ht="15" customHeight="1" x14ac:dyDescent="0.25">
      <c r="B320" s="178"/>
      <c r="C320" s="178"/>
      <c r="D320" s="95" t="s">
        <v>362</v>
      </c>
      <c r="E320" s="92" t="s">
        <v>429</v>
      </c>
      <c r="F320" s="189" t="s">
        <v>361</v>
      </c>
      <c r="G320" s="92" t="s">
        <v>339</v>
      </c>
      <c r="H320" s="190"/>
      <c r="I320" s="191"/>
      <c r="J320" s="191"/>
      <c r="K320" s="192"/>
      <c r="L320" s="91"/>
      <c r="M320" s="193">
        <f>M327+M322</f>
        <v>2377.4095700000003</v>
      </c>
      <c r="N320" s="193">
        <f>N327+N322</f>
        <v>2377.4079999999999</v>
      </c>
      <c r="O320" s="276">
        <f t="shared" si="47"/>
        <v>99.999933961736332</v>
      </c>
    </row>
    <row r="321" spans="2:15" ht="45.75" customHeight="1" x14ac:dyDescent="0.25">
      <c r="B321" s="178"/>
      <c r="C321" s="178"/>
      <c r="D321" s="95" t="s">
        <v>444</v>
      </c>
      <c r="E321" s="92" t="s">
        <v>429</v>
      </c>
      <c r="F321" s="189" t="s">
        <v>361</v>
      </c>
      <c r="G321" s="92" t="s">
        <v>339</v>
      </c>
      <c r="H321" s="190" t="s">
        <v>329</v>
      </c>
      <c r="I321" s="191">
        <v>0</v>
      </c>
      <c r="J321" s="191"/>
      <c r="K321" s="192"/>
      <c r="L321" s="91"/>
      <c r="M321" s="193">
        <f t="shared" ref="M321:N324" si="49">M322</f>
        <v>2348.8057800000001</v>
      </c>
      <c r="N321" s="193">
        <f t="shared" si="49"/>
        <v>2348.8049999999998</v>
      </c>
      <c r="O321" s="276">
        <f t="shared" si="47"/>
        <v>99.999966791634847</v>
      </c>
    </row>
    <row r="322" spans="2:15" ht="30" customHeight="1" x14ac:dyDescent="0.25">
      <c r="B322" s="178"/>
      <c r="C322" s="178"/>
      <c r="D322" s="204" t="s">
        <v>575</v>
      </c>
      <c r="E322" s="92" t="s">
        <v>429</v>
      </c>
      <c r="F322" s="189" t="s">
        <v>361</v>
      </c>
      <c r="G322" s="92" t="s">
        <v>339</v>
      </c>
      <c r="H322" s="190" t="s">
        <v>329</v>
      </c>
      <c r="I322" s="191" t="s">
        <v>381</v>
      </c>
      <c r="J322" s="191"/>
      <c r="K322" s="192"/>
      <c r="L322" s="91"/>
      <c r="M322" s="193">
        <f t="shared" si="49"/>
        <v>2348.8057800000001</v>
      </c>
      <c r="N322" s="193">
        <f t="shared" si="49"/>
        <v>2348.8049999999998</v>
      </c>
      <c r="O322" s="276">
        <f t="shared" si="47"/>
        <v>99.999966791634847</v>
      </c>
    </row>
    <row r="323" spans="2:15" ht="45.75" customHeight="1" x14ac:dyDescent="0.25">
      <c r="B323" s="178"/>
      <c r="C323" s="178"/>
      <c r="D323" s="204" t="s">
        <v>576</v>
      </c>
      <c r="E323" s="92" t="s">
        <v>429</v>
      </c>
      <c r="F323" s="189" t="s">
        <v>361</v>
      </c>
      <c r="G323" s="92" t="s">
        <v>339</v>
      </c>
      <c r="H323" s="190" t="s">
        <v>329</v>
      </c>
      <c r="I323" s="191" t="s">
        <v>381</v>
      </c>
      <c r="J323" s="191" t="s">
        <v>325</v>
      </c>
      <c r="K323" s="192"/>
      <c r="L323" s="91"/>
      <c r="M323" s="193">
        <f t="shared" si="49"/>
        <v>2348.8057800000001</v>
      </c>
      <c r="N323" s="193">
        <f t="shared" si="49"/>
        <v>2348.8049999999998</v>
      </c>
      <c r="O323" s="276">
        <f t="shared" si="47"/>
        <v>99.999966791634847</v>
      </c>
    </row>
    <row r="324" spans="2:15" ht="30" customHeight="1" x14ac:dyDescent="0.25">
      <c r="B324" s="178"/>
      <c r="C324" s="178"/>
      <c r="D324" s="95" t="s">
        <v>577</v>
      </c>
      <c r="E324" s="92" t="s">
        <v>429</v>
      </c>
      <c r="F324" s="189" t="s">
        <v>361</v>
      </c>
      <c r="G324" s="92" t="s">
        <v>339</v>
      </c>
      <c r="H324" s="190" t="s">
        <v>329</v>
      </c>
      <c r="I324" s="191" t="s">
        <v>381</v>
      </c>
      <c r="J324" s="191" t="s">
        <v>325</v>
      </c>
      <c r="K324" s="192" t="s">
        <v>578</v>
      </c>
      <c r="L324" s="91"/>
      <c r="M324" s="193">
        <f>M325</f>
        <v>2348.8057800000001</v>
      </c>
      <c r="N324" s="193">
        <f t="shared" si="49"/>
        <v>2348.8049999999998</v>
      </c>
      <c r="O324" s="276">
        <f t="shared" si="47"/>
        <v>99.999966791634847</v>
      </c>
    </row>
    <row r="325" spans="2:15" ht="15.75" customHeight="1" x14ac:dyDescent="0.25">
      <c r="B325" s="178"/>
      <c r="C325" s="178"/>
      <c r="D325" s="90" t="s">
        <v>76</v>
      </c>
      <c r="E325" s="92" t="s">
        <v>429</v>
      </c>
      <c r="F325" s="189" t="s">
        <v>361</v>
      </c>
      <c r="G325" s="92" t="s">
        <v>339</v>
      </c>
      <c r="H325" s="190" t="s">
        <v>329</v>
      </c>
      <c r="I325" s="191" t="s">
        <v>381</v>
      </c>
      <c r="J325" s="191" t="s">
        <v>325</v>
      </c>
      <c r="K325" s="192" t="s">
        <v>578</v>
      </c>
      <c r="L325" s="91">
        <v>300</v>
      </c>
      <c r="M325" s="193">
        <f>M326</f>
        <v>2348.8057800000001</v>
      </c>
      <c r="N325" s="193">
        <f>N326</f>
        <v>2348.8049999999998</v>
      </c>
      <c r="O325" s="276">
        <f t="shared" si="47"/>
        <v>99.999966791634847</v>
      </c>
    </row>
    <row r="326" spans="2:15" ht="30" customHeight="1" x14ac:dyDescent="0.25">
      <c r="B326" s="178"/>
      <c r="C326" s="178"/>
      <c r="D326" s="95" t="s">
        <v>93</v>
      </c>
      <c r="E326" s="92" t="s">
        <v>429</v>
      </c>
      <c r="F326" s="189" t="s">
        <v>361</v>
      </c>
      <c r="G326" s="92" t="s">
        <v>339</v>
      </c>
      <c r="H326" s="190" t="s">
        <v>329</v>
      </c>
      <c r="I326" s="191" t="s">
        <v>381</v>
      </c>
      <c r="J326" s="191" t="s">
        <v>325</v>
      </c>
      <c r="K326" s="192" t="s">
        <v>578</v>
      </c>
      <c r="L326" s="91" t="s">
        <v>579</v>
      </c>
      <c r="M326" s="193">
        <v>2348.8057800000001</v>
      </c>
      <c r="N326" s="193">
        <v>2348.8049999999998</v>
      </c>
      <c r="O326" s="193">
        <f t="shared" si="47"/>
        <v>99.999966791634847</v>
      </c>
    </row>
    <row r="327" spans="2:15" ht="30.75" customHeight="1" x14ac:dyDescent="0.25">
      <c r="B327" s="178"/>
      <c r="C327" s="178"/>
      <c r="D327" s="95" t="s">
        <v>535</v>
      </c>
      <c r="E327" s="92" t="s">
        <v>429</v>
      </c>
      <c r="F327" s="189" t="s">
        <v>361</v>
      </c>
      <c r="G327" s="92" t="s">
        <v>339</v>
      </c>
      <c r="H327" s="190" t="s">
        <v>551</v>
      </c>
      <c r="I327" s="191"/>
      <c r="J327" s="191"/>
      <c r="K327" s="192"/>
      <c r="L327" s="91"/>
      <c r="M327" s="193">
        <f>M328</f>
        <v>28.60379</v>
      </c>
      <c r="N327" s="193">
        <f>N328</f>
        <v>28.603000000000002</v>
      </c>
      <c r="O327" s="193">
        <f t="shared" si="47"/>
        <v>99.997238128234059</v>
      </c>
    </row>
    <row r="328" spans="2:15" ht="30" customHeight="1" x14ac:dyDescent="0.25">
      <c r="B328" s="178"/>
      <c r="C328" s="178"/>
      <c r="D328" s="242" t="s">
        <v>552</v>
      </c>
      <c r="E328" s="92" t="s">
        <v>429</v>
      </c>
      <c r="F328" s="189" t="s">
        <v>361</v>
      </c>
      <c r="G328" s="92" t="s">
        <v>339</v>
      </c>
      <c r="H328" s="190" t="s">
        <v>551</v>
      </c>
      <c r="I328" s="191">
        <v>1</v>
      </c>
      <c r="J328" s="191"/>
      <c r="K328" s="192"/>
      <c r="L328" s="91"/>
      <c r="M328" s="193">
        <f>M330</f>
        <v>28.60379</v>
      </c>
      <c r="N328" s="193">
        <f>N330</f>
        <v>28.603000000000002</v>
      </c>
      <c r="O328" s="274">
        <f t="shared" si="47"/>
        <v>99.997238128234059</v>
      </c>
    </row>
    <row r="329" spans="2:15" ht="30" customHeight="1" x14ac:dyDescent="0.25">
      <c r="B329" s="178"/>
      <c r="C329" s="178"/>
      <c r="D329" s="242" t="s">
        <v>553</v>
      </c>
      <c r="E329" s="92" t="s">
        <v>429</v>
      </c>
      <c r="F329" s="189" t="s">
        <v>361</v>
      </c>
      <c r="G329" s="92" t="s">
        <v>339</v>
      </c>
      <c r="H329" s="190" t="s">
        <v>551</v>
      </c>
      <c r="I329" s="191">
        <v>1</v>
      </c>
      <c r="J329" s="191" t="s">
        <v>325</v>
      </c>
      <c r="K329" s="192"/>
      <c r="L329" s="91"/>
      <c r="M329" s="193">
        <f t="shared" ref="M329:N331" si="50">M330</f>
        <v>28.60379</v>
      </c>
      <c r="N329" s="193">
        <f t="shared" si="50"/>
        <v>28.603000000000002</v>
      </c>
      <c r="O329" s="193">
        <f t="shared" si="47"/>
        <v>99.997238128234059</v>
      </c>
    </row>
    <row r="330" spans="2:15" ht="31.5" customHeight="1" x14ac:dyDescent="0.25">
      <c r="B330" s="178"/>
      <c r="C330" s="178"/>
      <c r="D330" s="95" t="s">
        <v>580</v>
      </c>
      <c r="E330" s="92" t="s">
        <v>429</v>
      </c>
      <c r="F330" s="189" t="s">
        <v>361</v>
      </c>
      <c r="G330" s="92" t="s">
        <v>339</v>
      </c>
      <c r="H330" s="190" t="s">
        <v>551</v>
      </c>
      <c r="I330" s="191">
        <v>1</v>
      </c>
      <c r="J330" s="191" t="s">
        <v>325</v>
      </c>
      <c r="K330" s="246" t="s">
        <v>581</v>
      </c>
      <c r="L330" s="91"/>
      <c r="M330" s="193">
        <f t="shared" si="50"/>
        <v>28.60379</v>
      </c>
      <c r="N330" s="193">
        <f t="shared" si="50"/>
        <v>28.603000000000002</v>
      </c>
      <c r="O330" s="193">
        <f t="shared" si="47"/>
        <v>99.997238128234059</v>
      </c>
    </row>
    <row r="331" spans="2:15" ht="17.25" customHeight="1" x14ac:dyDescent="0.25">
      <c r="B331" s="178"/>
      <c r="C331" s="178"/>
      <c r="D331" s="90" t="s">
        <v>76</v>
      </c>
      <c r="E331" s="92" t="s">
        <v>429</v>
      </c>
      <c r="F331" s="189" t="s">
        <v>361</v>
      </c>
      <c r="G331" s="92" t="s">
        <v>339</v>
      </c>
      <c r="H331" s="190" t="s">
        <v>551</v>
      </c>
      <c r="I331" s="191">
        <v>1</v>
      </c>
      <c r="J331" s="191" t="s">
        <v>325</v>
      </c>
      <c r="K331" s="246" t="s">
        <v>581</v>
      </c>
      <c r="L331" s="91">
        <v>300</v>
      </c>
      <c r="M331" s="193">
        <f t="shared" si="50"/>
        <v>28.60379</v>
      </c>
      <c r="N331" s="193">
        <f t="shared" si="50"/>
        <v>28.603000000000002</v>
      </c>
      <c r="O331" s="193">
        <f t="shared" si="47"/>
        <v>99.997238128234059</v>
      </c>
    </row>
    <row r="332" spans="2:15" ht="31.5" customHeight="1" x14ac:dyDescent="0.25">
      <c r="B332" s="178"/>
      <c r="C332" s="178"/>
      <c r="D332" s="95" t="s">
        <v>93</v>
      </c>
      <c r="E332" s="92" t="s">
        <v>429</v>
      </c>
      <c r="F332" s="189" t="s">
        <v>361</v>
      </c>
      <c r="G332" s="92" t="s">
        <v>339</v>
      </c>
      <c r="H332" s="190" t="s">
        <v>551</v>
      </c>
      <c r="I332" s="191">
        <v>1</v>
      </c>
      <c r="J332" s="191" t="s">
        <v>325</v>
      </c>
      <c r="K332" s="246" t="s">
        <v>581</v>
      </c>
      <c r="L332" s="91" t="s">
        <v>579</v>
      </c>
      <c r="M332" s="193">
        <v>28.60379</v>
      </c>
      <c r="N332" s="193">
        <v>28.603000000000002</v>
      </c>
      <c r="O332" s="273">
        <f t="shared" si="47"/>
        <v>99.997238128234059</v>
      </c>
    </row>
    <row r="333" spans="2:15" ht="14.25" customHeight="1" x14ac:dyDescent="0.25">
      <c r="B333" s="178"/>
      <c r="C333" s="178"/>
      <c r="D333" s="95" t="s">
        <v>363</v>
      </c>
      <c r="E333" s="92" t="s">
        <v>429</v>
      </c>
      <c r="F333" s="189" t="s">
        <v>361</v>
      </c>
      <c r="G333" s="92" t="s">
        <v>329</v>
      </c>
      <c r="H333" s="190"/>
      <c r="I333" s="191"/>
      <c r="J333" s="191"/>
      <c r="K333" s="192"/>
      <c r="L333" s="91"/>
      <c r="M333" s="193">
        <f>M334+M342</f>
        <v>9837.0339999999997</v>
      </c>
      <c r="N333" s="193">
        <f>N334+N342</f>
        <v>9039.6179999999986</v>
      </c>
      <c r="O333" s="273">
        <f t="shared" si="47"/>
        <v>91.893735449120115</v>
      </c>
    </row>
    <row r="334" spans="2:15" ht="30" customHeight="1" x14ac:dyDescent="0.25">
      <c r="B334" s="178"/>
      <c r="C334" s="178"/>
      <c r="D334" s="95" t="s">
        <v>439</v>
      </c>
      <c r="E334" s="92" t="s">
        <v>429</v>
      </c>
      <c r="F334" s="189" t="s">
        <v>361</v>
      </c>
      <c r="G334" s="92" t="s">
        <v>329</v>
      </c>
      <c r="H334" s="190" t="s">
        <v>327</v>
      </c>
      <c r="I334" s="191" t="s">
        <v>431</v>
      </c>
      <c r="J334" s="191"/>
      <c r="K334" s="192"/>
      <c r="L334" s="91"/>
      <c r="M334" s="193">
        <f t="shared" ref="M334:N334" si="51">M335</f>
        <v>5850</v>
      </c>
      <c r="N334" s="193">
        <f t="shared" si="51"/>
        <v>5152.6839999999993</v>
      </c>
      <c r="O334" s="274">
        <f t="shared" si="47"/>
        <v>88.080068376068368</v>
      </c>
    </row>
    <row r="335" spans="2:15" ht="45.75" customHeight="1" x14ac:dyDescent="0.25">
      <c r="B335" s="178"/>
      <c r="C335" s="178"/>
      <c r="D335" s="205" t="s">
        <v>440</v>
      </c>
      <c r="E335" s="92" t="s">
        <v>429</v>
      </c>
      <c r="F335" s="189" t="s">
        <v>361</v>
      </c>
      <c r="G335" s="92" t="s">
        <v>329</v>
      </c>
      <c r="H335" s="190" t="s">
        <v>327</v>
      </c>
      <c r="I335" s="191" t="s">
        <v>431</v>
      </c>
      <c r="J335" s="191" t="s">
        <v>357</v>
      </c>
      <c r="K335" s="192"/>
      <c r="L335" s="91"/>
      <c r="M335" s="193">
        <f>M336</f>
        <v>5850</v>
      </c>
      <c r="N335" s="193">
        <f>N336</f>
        <v>5152.6839999999993</v>
      </c>
      <c r="O335" s="276">
        <f t="shared" si="47"/>
        <v>88.080068376068368</v>
      </c>
    </row>
    <row r="336" spans="2:15" ht="212.25" customHeight="1" x14ac:dyDescent="0.25">
      <c r="B336" s="178"/>
      <c r="C336" s="178"/>
      <c r="D336" s="95" t="s">
        <v>698</v>
      </c>
      <c r="E336" s="92" t="s">
        <v>429</v>
      </c>
      <c r="F336" s="189" t="s">
        <v>361</v>
      </c>
      <c r="G336" s="92" t="s">
        <v>329</v>
      </c>
      <c r="H336" s="190" t="s">
        <v>327</v>
      </c>
      <c r="I336" s="191" t="s">
        <v>431</v>
      </c>
      <c r="J336" s="191" t="s">
        <v>357</v>
      </c>
      <c r="K336" s="192" t="s">
        <v>582</v>
      </c>
      <c r="L336" s="91"/>
      <c r="M336" s="193">
        <f>M337+M339</f>
        <v>5850</v>
      </c>
      <c r="N336" s="193">
        <f>N337+N339</f>
        <v>5152.6839999999993</v>
      </c>
      <c r="O336" s="193">
        <f t="shared" si="47"/>
        <v>88.080068376068368</v>
      </c>
    </row>
    <row r="337" spans="2:16" ht="32.25" customHeight="1" x14ac:dyDescent="0.25">
      <c r="B337" s="178"/>
      <c r="C337" s="178"/>
      <c r="D337" s="95" t="s">
        <v>59</v>
      </c>
      <c r="E337" s="92" t="s">
        <v>429</v>
      </c>
      <c r="F337" s="189" t="s">
        <v>361</v>
      </c>
      <c r="G337" s="92" t="s">
        <v>329</v>
      </c>
      <c r="H337" s="190" t="s">
        <v>327</v>
      </c>
      <c r="I337" s="191" t="s">
        <v>431</v>
      </c>
      <c r="J337" s="191" t="s">
        <v>357</v>
      </c>
      <c r="K337" s="192" t="s">
        <v>582</v>
      </c>
      <c r="L337" s="91">
        <v>200</v>
      </c>
      <c r="M337" s="193">
        <f>M338</f>
        <v>87.6</v>
      </c>
      <c r="N337" s="193">
        <f>N338</f>
        <v>70.766000000000005</v>
      </c>
      <c r="O337" s="273">
        <f t="shared" si="47"/>
        <v>80.783105022831052</v>
      </c>
    </row>
    <row r="338" spans="2:16" ht="31.5" customHeight="1" x14ac:dyDescent="0.25">
      <c r="B338" s="178"/>
      <c r="C338" s="178"/>
      <c r="D338" s="95" t="s">
        <v>60</v>
      </c>
      <c r="E338" s="92" t="s">
        <v>429</v>
      </c>
      <c r="F338" s="189" t="s">
        <v>361</v>
      </c>
      <c r="G338" s="92" t="s">
        <v>329</v>
      </c>
      <c r="H338" s="190" t="s">
        <v>327</v>
      </c>
      <c r="I338" s="191" t="s">
        <v>431</v>
      </c>
      <c r="J338" s="191" t="s">
        <v>357</v>
      </c>
      <c r="K338" s="192" t="s">
        <v>582</v>
      </c>
      <c r="L338" s="91" t="s">
        <v>443</v>
      </c>
      <c r="M338" s="193">
        <v>87.6</v>
      </c>
      <c r="N338" s="193">
        <v>70.766000000000005</v>
      </c>
      <c r="O338" s="274">
        <f t="shared" si="47"/>
        <v>80.783105022831052</v>
      </c>
    </row>
    <row r="339" spans="2:16" ht="15.75" customHeight="1" x14ac:dyDescent="0.25">
      <c r="B339" s="178"/>
      <c r="C339" s="178"/>
      <c r="D339" s="95" t="s">
        <v>76</v>
      </c>
      <c r="E339" s="92" t="s">
        <v>429</v>
      </c>
      <c r="F339" s="189" t="s">
        <v>361</v>
      </c>
      <c r="G339" s="92" t="s">
        <v>329</v>
      </c>
      <c r="H339" s="190" t="s">
        <v>327</v>
      </c>
      <c r="I339" s="191" t="s">
        <v>431</v>
      </c>
      <c r="J339" s="191" t="s">
        <v>357</v>
      </c>
      <c r="K339" s="192" t="s">
        <v>582</v>
      </c>
      <c r="L339" s="91">
        <v>300</v>
      </c>
      <c r="M339" s="193">
        <f>M340+M341</f>
        <v>5762.4</v>
      </c>
      <c r="N339" s="193">
        <f>N340+N341</f>
        <v>5081.9179999999997</v>
      </c>
      <c r="O339" s="193">
        <f t="shared" si="47"/>
        <v>88.190996806886019</v>
      </c>
    </row>
    <row r="340" spans="2:16" ht="15" customHeight="1" x14ac:dyDescent="0.25">
      <c r="B340" s="178"/>
      <c r="C340" s="178"/>
      <c r="D340" s="95" t="s">
        <v>92</v>
      </c>
      <c r="E340" s="92" t="s">
        <v>429</v>
      </c>
      <c r="F340" s="189" t="s">
        <v>361</v>
      </c>
      <c r="G340" s="92" t="s">
        <v>329</v>
      </c>
      <c r="H340" s="190" t="s">
        <v>327</v>
      </c>
      <c r="I340" s="191" t="s">
        <v>431</v>
      </c>
      <c r="J340" s="191" t="s">
        <v>357</v>
      </c>
      <c r="K340" s="192" t="s">
        <v>582</v>
      </c>
      <c r="L340" s="91" t="s">
        <v>583</v>
      </c>
      <c r="M340" s="193">
        <v>4428.66795</v>
      </c>
      <c r="N340" s="193">
        <v>3748.1860000000001</v>
      </c>
      <c r="O340" s="193">
        <f t="shared" si="47"/>
        <v>84.634613439465483</v>
      </c>
    </row>
    <row r="341" spans="2:16" ht="30.75" customHeight="1" x14ac:dyDescent="0.25">
      <c r="B341" s="178"/>
      <c r="C341" s="178"/>
      <c r="D341" s="95" t="s">
        <v>93</v>
      </c>
      <c r="E341" s="92" t="s">
        <v>429</v>
      </c>
      <c r="F341" s="189" t="s">
        <v>361</v>
      </c>
      <c r="G341" s="92" t="s">
        <v>329</v>
      </c>
      <c r="H341" s="190" t="s">
        <v>327</v>
      </c>
      <c r="I341" s="191" t="s">
        <v>431</v>
      </c>
      <c r="J341" s="191" t="s">
        <v>357</v>
      </c>
      <c r="K341" s="192" t="s">
        <v>582</v>
      </c>
      <c r="L341" s="91">
        <v>320</v>
      </c>
      <c r="M341" s="193">
        <v>1333.7320500000001</v>
      </c>
      <c r="N341" s="193">
        <v>1333.732</v>
      </c>
      <c r="O341" s="274">
        <f t="shared" si="47"/>
        <v>99.999996251121047</v>
      </c>
    </row>
    <row r="342" spans="2:16" ht="45" customHeight="1" x14ac:dyDescent="0.25">
      <c r="B342" s="178"/>
      <c r="C342" s="178"/>
      <c r="D342" s="95" t="s">
        <v>444</v>
      </c>
      <c r="E342" s="92" t="s">
        <v>429</v>
      </c>
      <c r="F342" s="189" t="s">
        <v>361</v>
      </c>
      <c r="G342" s="92" t="s">
        <v>329</v>
      </c>
      <c r="H342" s="190" t="s">
        <v>329</v>
      </c>
      <c r="I342" s="191" t="s">
        <v>431</v>
      </c>
      <c r="J342" s="191"/>
      <c r="K342" s="192"/>
      <c r="L342" s="91"/>
      <c r="M342" s="193">
        <f>M343</f>
        <v>3987.0340000000001</v>
      </c>
      <c r="N342" s="193">
        <f>N343</f>
        <v>3886.9340000000002</v>
      </c>
      <c r="O342" s="193">
        <f t="shared" si="47"/>
        <v>97.489361766165032</v>
      </c>
    </row>
    <row r="343" spans="2:16" ht="45" customHeight="1" x14ac:dyDescent="0.25">
      <c r="B343" s="178"/>
      <c r="C343" s="178"/>
      <c r="D343" s="204" t="s">
        <v>445</v>
      </c>
      <c r="E343" s="92" t="s">
        <v>429</v>
      </c>
      <c r="F343" s="189" t="s">
        <v>361</v>
      </c>
      <c r="G343" s="92" t="s">
        <v>329</v>
      </c>
      <c r="H343" s="190" t="s">
        <v>329</v>
      </c>
      <c r="I343" s="191" t="s">
        <v>380</v>
      </c>
      <c r="J343" s="191"/>
      <c r="K343" s="192"/>
      <c r="L343" s="91"/>
      <c r="M343" s="193">
        <f>M344+M348</f>
        <v>3987.0340000000001</v>
      </c>
      <c r="N343" s="193">
        <f>N344+N348</f>
        <v>3886.9340000000002</v>
      </c>
      <c r="O343" s="193">
        <f t="shared" si="47"/>
        <v>97.489361766165032</v>
      </c>
      <c r="P343" s="206"/>
    </row>
    <row r="344" spans="2:16" ht="62.25" customHeight="1" x14ac:dyDescent="0.25">
      <c r="B344" s="178"/>
      <c r="C344" s="178"/>
      <c r="D344" s="95" t="s">
        <v>584</v>
      </c>
      <c r="E344" s="92" t="s">
        <v>429</v>
      </c>
      <c r="F344" s="189" t="s">
        <v>361</v>
      </c>
      <c r="G344" s="92" t="s">
        <v>329</v>
      </c>
      <c r="H344" s="190" t="s">
        <v>329</v>
      </c>
      <c r="I344" s="191" t="s">
        <v>380</v>
      </c>
      <c r="J344" s="198" t="s">
        <v>333</v>
      </c>
      <c r="K344" s="192"/>
      <c r="L344" s="91"/>
      <c r="M344" s="193">
        <f>M345</f>
        <v>100.1</v>
      </c>
      <c r="N344" s="193">
        <f>N345</f>
        <v>0</v>
      </c>
      <c r="O344" s="193">
        <f t="shared" si="47"/>
        <v>0</v>
      </c>
    </row>
    <row r="345" spans="2:16" ht="106.5" customHeight="1" x14ac:dyDescent="0.25">
      <c r="B345" s="178"/>
      <c r="C345" s="178"/>
      <c r="D345" s="95" t="s">
        <v>585</v>
      </c>
      <c r="E345" s="92" t="s">
        <v>429</v>
      </c>
      <c r="F345" s="189" t="s">
        <v>361</v>
      </c>
      <c r="G345" s="92" t="s">
        <v>329</v>
      </c>
      <c r="H345" s="190" t="s">
        <v>329</v>
      </c>
      <c r="I345" s="191" t="s">
        <v>380</v>
      </c>
      <c r="J345" s="198" t="s">
        <v>333</v>
      </c>
      <c r="K345" s="192" t="s">
        <v>586</v>
      </c>
      <c r="L345" s="91"/>
      <c r="M345" s="193">
        <f t="shared" ref="M345:N346" si="52">M346</f>
        <v>100.1</v>
      </c>
      <c r="N345" s="193">
        <f t="shared" si="52"/>
        <v>0</v>
      </c>
      <c r="O345" s="274">
        <f t="shared" si="47"/>
        <v>0</v>
      </c>
    </row>
    <row r="346" spans="2:16" ht="18" customHeight="1" x14ac:dyDescent="0.25">
      <c r="B346" s="178"/>
      <c r="C346" s="178"/>
      <c r="D346" s="95" t="s">
        <v>76</v>
      </c>
      <c r="E346" s="92" t="s">
        <v>429</v>
      </c>
      <c r="F346" s="189" t="s">
        <v>361</v>
      </c>
      <c r="G346" s="92" t="s">
        <v>329</v>
      </c>
      <c r="H346" s="190" t="s">
        <v>329</v>
      </c>
      <c r="I346" s="191" t="s">
        <v>380</v>
      </c>
      <c r="J346" s="198" t="s">
        <v>333</v>
      </c>
      <c r="K346" s="192" t="s">
        <v>586</v>
      </c>
      <c r="L346" s="91">
        <v>300</v>
      </c>
      <c r="M346" s="193">
        <f t="shared" si="52"/>
        <v>100.1</v>
      </c>
      <c r="N346" s="193">
        <f t="shared" si="52"/>
        <v>0</v>
      </c>
      <c r="O346" s="193">
        <f t="shared" si="47"/>
        <v>0</v>
      </c>
    </row>
    <row r="347" spans="2:16" ht="16.5" customHeight="1" x14ac:dyDescent="0.25">
      <c r="B347" s="178"/>
      <c r="C347" s="178"/>
      <c r="D347" s="95" t="s">
        <v>92</v>
      </c>
      <c r="E347" s="92" t="s">
        <v>429</v>
      </c>
      <c r="F347" s="189" t="s">
        <v>361</v>
      </c>
      <c r="G347" s="92" t="s">
        <v>329</v>
      </c>
      <c r="H347" s="190" t="s">
        <v>329</v>
      </c>
      <c r="I347" s="191" t="s">
        <v>380</v>
      </c>
      <c r="J347" s="198" t="s">
        <v>333</v>
      </c>
      <c r="K347" s="192" t="s">
        <v>586</v>
      </c>
      <c r="L347" s="91" t="s">
        <v>583</v>
      </c>
      <c r="M347" s="193">
        <v>100.1</v>
      </c>
      <c r="N347" s="193"/>
      <c r="O347" s="193">
        <f t="shared" ref="O347:O379" si="53">N347/M347*100</f>
        <v>0</v>
      </c>
    </row>
    <row r="348" spans="2:16" ht="45" customHeight="1" x14ac:dyDescent="0.25">
      <c r="B348" s="178"/>
      <c r="C348" s="178"/>
      <c r="D348" s="207" t="s">
        <v>446</v>
      </c>
      <c r="E348" s="92" t="s">
        <v>429</v>
      </c>
      <c r="F348" s="189" t="s">
        <v>361</v>
      </c>
      <c r="G348" s="92" t="s">
        <v>329</v>
      </c>
      <c r="H348" s="190" t="s">
        <v>329</v>
      </c>
      <c r="I348" s="191" t="s">
        <v>380</v>
      </c>
      <c r="J348" s="191" t="s">
        <v>344</v>
      </c>
      <c r="K348" s="192"/>
      <c r="L348" s="91"/>
      <c r="M348" s="193">
        <f t="shared" ref="M348:N350" si="54">M349</f>
        <v>3886.9340000000002</v>
      </c>
      <c r="N348" s="193">
        <f t="shared" si="54"/>
        <v>3886.9340000000002</v>
      </c>
      <c r="O348" s="193">
        <f t="shared" si="53"/>
        <v>100</v>
      </c>
    </row>
    <row r="349" spans="2:16" ht="75.75" customHeight="1" x14ac:dyDescent="0.25">
      <c r="B349" s="178"/>
      <c r="C349" s="178"/>
      <c r="D349" s="95" t="s">
        <v>447</v>
      </c>
      <c r="E349" s="92" t="s">
        <v>429</v>
      </c>
      <c r="F349" s="189" t="s">
        <v>361</v>
      </c>
      <c r="G349" s="92" t="s">
        <v>329</v>
      </c>
      <c r="H349" s="190" t="s">
        <v>329</v>
      </c>
      <c r="I349" s="191" t="s">
        <v>380</v>
      </c>
      <c r="J349" s="191" t="s">
        <v>344</v>
      </c>
      <c r="K349" s="192" t="s">
        <v>587</v>
      </c>
      <c r="L349" s="91"/>
      <c r="M349" s="193">
        <f t="shared" si="54"/>
        <v>3886.9340000000002</v>
      </c>
      <c r="N349" s="193">
        <f t="shared" si="54"/>
        <v>3886.9340000000002</v>
      </c>
      <c r="O349" s="274">
        <f t="shared" si="53"/>
        <v>100</v>
      </c>
    </row>
    <row r="350" spans="2:16" ht="30.75" customHeight="1" x14ac:dyDescent="0.25">
      <c r="B350" s="178"/>
      <c r="C350" s="178"/>
      <c r="D350" s="95" t="s">
        <v>81</v>
      </c>
      <c r="E350" s="92" t="s">
        <v>429</v>
      </c>
      <c r="F350" s="189" t="s">
        <v>361</v>
      </c>
      <c r="G350" s="92" t="s">
        <v>329</v>
      </c>
      <c r="H350" s="190" t="s">
        <v>329</v>
      </c>
      <c r="I350" s="191" t="s">
        <v>380</v>
      </c>
      <c r="J350" s="191" t="s">
        <v>344</v>
      </c>
      <c r="K350" s="192" t="s">
        <v>587</v>
      </c>
      <c r="L350" s="91">
        <v>400</v>
      </c>
      <c r="M350" s="193">
        <f t="shared" si="54"/>
        <v>3886.9340000000002</v>
      </c>
      <c r="N350" s="193">
        <f t="shared" si="54"/>
        <v>3886.9340000000002</v>
      </c>
      <c r="O350" s="193">
        <f t="shared" si="53"/>
        <v>100</v>
      </c>
    </row>
    <row r="351" spans="2:16" ht="16.5" customHeight="1" x14ac:dyDescent="0.25">
      <c r="B351" s="178"/>
      <c r="C351" s="178"/>
      <c r="D351" s="95" t="s">
        <v>82</v>
      </c>
      <c r="E351" s="92" t="s">
        <v>429</v>
      </c>
      <c r="F351" s="189" t="s">
        <v>361</v>
      </c>
      <c r="G351" s="92" t="s">
        <v>329</v>
      </c>
      <c r="H351" s="190" t="s">
        <v>329</v>
      </c>
      <c r="I351" s="191" t="s">
        <v>380</v>
      </c>
      <c r="J351" s="191" t="s">
        <v>344</v>
      </c>
      <c r="K351" s="192" t="s">
        <v>587</v>
      </c>
      <c r="L351" s="91" t="s">
        <v>537</v>
      </c>
      <c r="M351" s="193">
        <v>3886.9340000000002</v>
      </c>
      <c r="N351" s="193">
        <v>3886.9340000000002</v>
      </c>
      <c r="O351" s="193">
        <f t="shared" si="53"/>
        <v>100</v>
      </c>
    </row>
    <row r="352" spans="2:16" ht="14.25" customHeight="1" x14ac:dyDescent="0.25">
      <c r="B352" s="178"/>
      <c r="C352" s="178"/>
      <c r="D352" s="95" t="s">
        <v>367</v>
      </c>
      <c r="E352" s="92" t="s">
        <v>429</v>
      </c>
      <c r="F352" s="189">
        <v>12</v>
      </c>
      <c r="G352" s="92"/>
      <c r="H352" s="190"/>
      <c r="I352" s="191"/>
      <c r="J352" s="191"/>
      <c r="K352" s="192"/>
      <c r="L352" s="91"/>
      <c r="M352" s="193">
        <f t="shared" ref="M352:N356" si="55">M353</f>
        <v>1600</v>
      </c>
      <c r="N352" s="193">
        <f t="shared" si="55"/>
        <v>1600</v>
      </c>
      <c r="O352" s="193">
        <f t="shared" si="53"/>
        <v>100</v>
      </c>
    </row>
    <row r="353" spans="1:16" ht="15.75" customHeight="1" x14ac:dyDescent="0.25">
      <c r="B353" s="178"/>
      <c r="C353" s="178"/>
      <c r="D353" s="95" t="s">
        <v>368</v>
      </c>
      <c r="E353" s="92" t="s">
        <v>429</v>
      </c>
      <c r="F353" s="189">
        <v>12</v>
      </c>
      <c r="G353" s="92" t="s">
        <v>327</v>
      </c>
      <c r="H353" s="190"/>
      <c r="I353" s="191"/>
      <c r="J353" s="191"/>
      <c r="K353" s="192"/>
      <c r="L353" s="91"/>
      <c r="M353" s="193">
        <f t="shared" si="55"/>
        <v>1600</v>
      </c>
      <c r="N353" s="193">
        <f t="shared" si="55"/>
        <v>1600</v>
      </c>
      <c r="O353" s="193">
        <f t="shared" si="53"/>
        <v>100</v>
      </c>
    </row>
    <row r="354" spans="1:16" ht="46.5" customHeight="1" x14ac:dyDescent="0.25">
      <c r="B354" s="178"/>
      <c r="C354" s="178"/>
      <c r="D354" s="95" t="s">
        <v>696</v>
      </c>
      <c r="E354" s="92" t="s">
        <v>429</v>
      </c>
      <c r="F354" s="189">
        <v>12</v>
      </c>
      <c r="G354" s="92" t="s">
        <v>327</v>
      </c>
      <c r="H354" s="190">
        <v>89</v>
      </c>
      <c r="I354" s="191">
        <v>0</v>
      </c>
      <c r="J354" s="191"/>
      <c r="K354" s="192"/>
      <c r="L354" s="91"/>
      <c r="M354" s="193">
        <f t="shared" si="55"/>
        <v>1600</v>
      </c>
      <c r="N354" s="193">
        <f t="shared" si="55"/>
        <v>1600</v>
      </c>
      <c r="O354" s="193">
        <f t="shared" si="53"/>
        <v>100</v>
      </c>
    </row>
    <row r="355" spans="1:16" ht="45.75" customHeight="1" x14ac:dyDescent="0.25">
      <c r="B355" s="178"/>
      <c r="C355" s="178"/>
      <c r="D355" s="95" t="s">
        <v>697</v>
      </c>
      <c r="E355" s="92" t="s">
        <v>429</v>
      </c>
      <c r="F355" s="189">
        <v>12</v>
      </c>
      <c r="G355" s="92" t="s">
        <v>327</v>
      </c>
      <c r="H355" s="190">
        <v>89</v>
      </c>
      <c r="I355" s="191">
        <v>1</v>
      </c>
      <c r="J355" s="191" t="s">
        <v>432</v>
      </c>
      <c r="K355" s="192"/>
      <c r="L355" s="91"/>
      <c r="M355" s="193">
        <f>M356</f>
        <v>1600</v>
      </c>
      <c r="N355" s="193">
        <f t="shared" si="55"/>
        <v>1600</v>
      </c>
      <c r="O355" s="274">
        <f t="shared" si="53"/>
        <v>100</v>
      </c>
    </row>
    <row r="356" spans="1:16" ht="30" customHeight="1" x14ac:dyDescent="0.25">
      <c r="B356" s="178"/>
      <c r="C356" s="178"/>
      <c r="D356" s="95" t="s">
        <v>94</v>
      </c>
      <c r="E356" s="92" t="s">
        <v>429</v>
      </c>
      <c r="F356" s="189">
        <v>12</v>
      </c>
      <c r="G356" s="92" t="s">
        <v>327</v>
      </c>
      <c r="H356" s="190">
        <v>89</v>
      </c>
      <c r="I356" s="191">
        <v>1</v>
      </c>
      <c r="J356" s="191" t="s">
        <v>432</v>
      </c>
      <c r="K356" s="192" t="s">
        <v>588</v>
      </c>
      <c r="L356" s="91"/>
      <c r="M356" s="193">
        <f>M357</f>
        <v>1600</v>
      </c>
      <c r="N356" s="193">
        <f t="shared" si="55"/>
        <v>1600</v>
      </c>
      <c r="O356" s="193">
        <f t="shared" si="53"/>
        <v>100</v>
      </c>
    </row>
    <row r="357" spans="1:16" ht="31.5" customHeight="1" x14ac:dyDescent="0.25">
      <c r="B357" s="178"/>
      <c r="C357" s="178"/>
      <c r="D357" s="208" t="s">
        <v>95</v>
      </c>
      <c r="E357" s="92" t="s">
        <v>429</v>
      </c>
      <c r="F357" s="189">
        <v>12</v>
      </c>
      <c r="G357" s="92" t="s">
        <v>327</v>
      </c>
      <c r="H357" s="190">
        <v>89</v>
      </c>
      <c r="I357" s="191">
        <v>1</v>
      </c>
      <c r="J357" s="191" t="s">
        <v>432</v>
      </c>
      <c r="K357" s="192" t="s">
        <v>588</v>
      </c>
      <c r="L357" s="91">
        <v>600</v>
      </c>
      <c r="M357" s="193">
        <f>M358</f>
        <v>1600</v>
      </c>
      <c r="N357" s="193">
        <f>N358</f>
        <v>1600</v>
      </c>
      <c r="O357" s="193">
        <f t="shared" si="53"/>
        <v>100</v>
      </c>
    </row>
    <row r="358" spans="1:16" ht="61.5" customHeight="1" x14ac:dyDescent="0.25">
      <c r="B358" s="178"/>
      <c r="C358" s="178"/>
      <c r="D358" s="95" t="s">
        <v>96</v>
      </c>
      <c r="E358" s="92" t="s">
        <v>429</v>
      </c>
      <c r="F358" s="189">
        <v>12</v>
      </c>
      <c r="G358" s="92" t="s">
        <v>327</v>
      </c>
      <c r="H358" s="190">
        <v>89</v>
      </c>
      <c r="I358" s="191">
        <v>1</v>
      </c>
      <c r="J358" s="191" t="s">
        <v>432</v>
      </c>
      <c r="K358" s="192" t="s">
        <v>588</v>
      </c>
      <c r="L358" s="91">
        <v>630</v>
      </c>
      <c r="M358" s="193">
        <v>1600</v>
      </c>
      <c r="N358" s="193">
        <v>1600</v>
      </c>
      <c r="O358" s="193">
        <f t="shared" si="53"/>
        <v>100</v>
      </c>
    </row>
    <row r="359" spans="1:16" s="181" customFormat="1" ht="30" customHeight="1" x14ac:dyDescent="0.25">
      <c r="A359" s="181">
        <v>4</v>
      </c>
      <c r="B359" s="182"/>
      <c r="C359" s="182"/>
      <c r="D359" s="95" t="s">
        <v>589</v>
      </c>
      <c r="E359" s="92" t="s">
        <v>590</v>
      </c>
      <c r="F359" s="189"/>
      <c r="G359" s="92"/>
      <c r="H359" s="190" t="s">
        <v>123</v>
      </c>
      <c r="I359" s="191"/>
      <c r="J359" s="191"/>
      <c r="K359" s="192"/>
      <c r="L359" s="91"/>
      <c r="M359" s="193">
        <f>M360+M379+M386+M411+M419</f>
        <v>18960.7</v>
      </c>
      <c r="N359" s="193">
        <f>N360+N379+N386+N411+N419</f>
        <v>18002.236999999997</v>
      </c>
      <c r="O359" s="193">
        <f t="shared" si="53"/>
        <v>94.945002030515738</v>
      </c>
      <c r="P359" s="194"/>
    </row>
    <row r="360" spans="1:16" s="181" customFormat="1" ht="16.5" customHeight="1" x14ac:dyDescent="0.25">
      <c r="A360" s="181">
        <v>5</v>
      </c>
      <c r="B360" s="182"/>
      <c r="C360" s="182"/>
      <c r="D360" s="95" t="s">
        <v>324</v>
      </c>
      <c r="E360" s="92" t="s">
        <v>590</v>
      </c>
      <c r="F360" s="189" t="s">
        <v>325</v>
      </c>
      <c r="G360" s="92"/>
      <c r="H360" s="190" t="s">
        <v>123</v>
      </c>
      <c r="I360" s="191"/>
      <c r="J360" s="191"/>
      <c r="K360" s="192"/>
      <c r="L360" s="91"/>
      <c r="M360" s="193">
        <f>M361</f>
        <v>8555.7999999999993</v>
      </c>
      <c r="N360" s="193">
        <f>N361</f>
        <v>7944.3839999999991</v>
      </c>
      <c r="O360" s="193">
        <f t="shared" si="53"/>
        <v>92.853783398396402</v>
      </c>
      <c r="P360" s="172"/>
    </row>
    <row r="361" spans="1:16" ht="45" customHeight="1" x14ac:dyDescent="0.25">
      <c r="B361" s="178"/>
      <c r="C361" s="178"/>
      <c r="D361" s="95" t="s">
        <v>332</v>
      </c>
      <c r="E361" s="92" t="s">
        <v>590</v>
      </c>
      <c r="F361" s="189" t="s">
        <v>325</v>
      </c>
      <c r="G361" s="92" t="s">
        <v>333</v>
      </c>
      <c r="H361" s="190"/>
      <c r="I361" s="191"/>
      <c r="J361" s="191"/>
      <c r="K361" s="192"/>
      <c r="L361" s="91"/>
      <c r="M361" s="193">
        <f t="shared" ref="M361:N362" si="56">M362</f>
        <v>8555.7999999999993</v>
      </c>
      <c r="N361" s="193">
        <f t="shared" si="56"/>
        <v>7944.3839999999991</v>
      </c>
      <c r="O361" s="276">
        <f t="shared" si="53"/>
        <v>92.853783398396402</v>
      </c>
    </row>
    <row r="362" spans="1:16" ht="47.25" customHeight="1" x14ac:dyDescent="0.25">
      <c r="B362" s="178"/>
      <c r="C362" s="178"/>
      <c r="D362" s="95" t="s">
        <v>591</v>
      </c>
      <c r="E362" s="92" t="s">
        <v>590</v>
      </c>
      <c r="F362" s="189" t="s">
        <v>325</v>
      </c>
      <c r="G362" s="92" t="s">
        <v>333</v>
      </c>
      <c r="H362" s="190" t="s">
        <v>457</v>
      </c>
      <c r="I362" s="191" t="s">
        <v>431</v>
      </c>
      <c r="J362" s="191"/>
      <c r="K362" s="192"/>
      <c r="L362" s="91"/>
      <c r="M362" s="193">
        <f t="shared" si="56"/>
        <v>8555.7999999999993</v>
      </c>
      <c r="N362" s="193">
        <f t="shared" si="56"/>
        <v>7944.3839999999991</v>
      </c>
      <c r="O362" s="276">
        <f t="shared" si="53"/>
        <v>92.853783398396402</v>
      </c>
    </row>
    <row r="363" spans="1:16" ht="30.75" customHeight="1" x14ac:dyDescent="0.25">
      <c r="B363" s="178"/>
      <c r="C363" s="178"/>
      <c r="D363" s="209" t="s">
        <v>592</v>
      </c>
      <c r="E363" s="92" t="s">
        <v>590</v>
      </c>
      <c r="F363" s="189" t="s">
        <v>325</v>
      </c>
      <c r="G363" s="92" t="s">
        <v>333</v>
      </c>
      <c r="H363" s="190" t="s">
        <v>457</v>
      </c>
      <c r="I363" s="191" t="s">
        <v>380</v>
      </c>
      <c r="J363" s="191"/>
      <c r="K363" s="192"/>
      <c r="L363" s="91"/>
      <c r="M363" s="193">
        <f>M364+M373</f>
        <v>8555.7999999999993</v>
      </c>
      <c r="N363" s="193">
        <f>N364+N373</f>
        <v>7944.3839999999991</v>
      </c>
      <c r="O363" s="193">
        <f t="shared" si="53"/>
        <v>92.853783398396402</v>
      </c>
    </row>
    <row r="364" spans="1:16" ht="62.25" customHeight="1" x14ac:dyDescent="0.25">
      <c r="B364" s="178"/>
      <c r="C364" s="178"/>
      <c r="D364" s="95" t="s">
        <v>593</v>
      </c>
      <c r="E364" s="92" t="s">
        <v>590</v>
      </c>
      <c r="F364" s="189" t="s">
        <v>325</v>
      </c>
      <c r="G364" s="92" t="s">
        <v>333</v>
      </c>
      <c r="H364" s="190" t="s">
        <v>457</v>
      </c>
      <c r="I364" s="191" t="s">
        <v>380</v>
      </c>
      <c r="J364" s="191" t="s">
        <v>325</v>
      </c>
      <c r="K364" s="192"/>
      <c r="L364" s="91"/>
      <c r="M364" s="193">
        <f>M365+M368</f>
        <v>8330.4</v>
      </c>
      <c r="N364" s="193">
        <f>N365+N368</f>
        <v>7735.1839999999993</v>
      </c>
      <c r="O364" s="274">
        <f t="shared" si="53"/>
        <v>92.85489292230865</v>
      </c>
    </row>
    <row r="365" spans="1:16" ht="30.75" customHeight="1" x14ac:dyDescent="0.25">
      <c r="B365" s="178"/>
      <c r="C365" s="178"/>
      <c r="D365" s="95" t="s">
        <v>479</v>
      </c>
      <c r="E365" s="92" t="s">
        <v>590</v>
      </c>
      <c r="F365" s="189" t="s">
        <v>325</v>
      </c>
      <c r="G365" s="92" t="s">
        <v>333</v>
      </c>
      <c r="H365" s="190" t="s">
        <v>457</v>
      </c>
      <c r="I365" s="191" t="s">
        <v>380</v>
      </c>
      <c r="J365" s="191" t="s">
        <v>325</v>
      </c>
      <c r="K365" s="192" t="s">
        <v>480</v>
      </c>
      <c r="L365" s="91"/>
      <c r="M365" s="193">
        <f>M366</f>
        <v>7574.3</v>
      </c>
      <c r="N365" s="193">
        <f>N366</f>
        <v>7015.3069999999998</v>
      </c>
      <c r="O365" s="193">
        <f t="shared" si="53"/>
        <v>92.619872463461959</v>
      </c>
    </row>
    <row r="366" spans="1:16" ht="61.5" customHeight="1" x14ac:dyDescent="0.25">
      <c r="B366" s="178"/>
      <c r="C366" s="178"/>
      <c r="D366" s="95" t="s">
        <v>57</v>
      </c>
      <c r="E366" s="92" t="s">
        <v>590</v>
      </c>
      <c r="F366" s="189" t="s">
        <v>325</v>
      </c>
      <c r="G366" s="92" t="s">
        <v>333</v>
      </c>
      <c r="H366" s="190" t="s">
        <v>457</v>
      </c>
      <c r="I366" s="191" t="s">
        <v>380</v>
      </c>
      <c r="J366" s="191" t="s">
        <v>325</v>
      </c>
      <c r="K366" s="192" t="s">
        <v>480</v>
      </c>
      <c r="L366" s="91">
        <v>100</v>
      </c>
      <c r="M366" s="193">
        <f>M367</f>
        <v>7574.3</v>
      </c>
      <c r="N366" s="193">
        <f>N367</f>
        <v>7015.3069999999998</v>
      </c>
      <c r="O366" s="274">
        <f t="shared" si="53"/>
        <v>92.619872463461959</v>
      </c>
    </row>
    <row r="367" spans="1:16" ht="30.75" customHeight="1" x14ac:dyDescent="0.25">
      <c r="B367" s="178"/>
      <c r="C367" s="178"/>
      <c r="D367" s="95" t="s">
        <v>58</v>
      </c>
      <c r="E367" s="92" t="s">
        <v>590</v>
      </c>
      <c r="F367" s="189" t="s">
        <v>325</v>
      </c>
      <c r="G367" s="92" t="s">
        <v>333</v>
      </c>
      <c r="H367" s="190" t="s">
        <v>457</v>
      </c>
      <c r="I367" s="191" t="s">
        <v>380</v>
      </c>
      <c r="J367" s="191" t="s">
        <v>325</v>
      </c>
      <c r="K367" s="192" t="s">
        <v>480</v>
      </c>
      <c r="L367" s="91">
        <v>120</v>
      </c>
      <c r="M367" s="193">
        <v>7574.3</v>
      </c>
      <c r="N367" s="193">
        <v>7015.3069999999998</v>
      </c>
      <c r="O367" s="193">
        <f t="shared" si="53"/>
        <v>92.619872463461959</v>
      </c>
    </row>
    <row r="368" spans="1:16" ht="30" customHeight="1" x14ac:dyDescent="0.25">
      <c r="B368" s="178"/>
      <c r="C368" s="178"/>
      <c r="D368" s="95" t="s">
        <v>437</v>
      </c>
      <c r="E368" s="92" t="s">
        <v>590</v>
      </c>
      <c r="F368" s="189" t="s">
        <v>325</v>
      </c>
      <c r="G368" s="92" t="s">
        <v>333</v>
      </c>
      <c r="H368" s="190" t="s">
        <v>457</v>
      </c>
      <c r="I368" s="191" t="s">
        <v>380</v>
      </c>
      <c r="J368" s="191" t="s">
        <v>325</v>
      </c>
      <c r="K368" s="192" t="s">
        <v>438</v>
      </c>
      <c r="L368" s="91"/>
      <c r="M368" s="193">
        <f>M369+M371</f>
        <v>756.1</v>
      </c>
      <c r="N368" s="193">
        <f>N369+N371</f>
        <v>719.87699999999995</v>
      </c>
      <c r="O368" s="273">
        <f t="shared" si="53"/>
        <v>95.209231583123923</v>
      </c>
    </row>
    <row r="369" spans="2:15" ht="30" customHeight="1" x14ac:dyDescent="0.25">
      <c r="B369" s="178"/>
      <c r="C369" s="178"/>
      <c r="D369" s="95" t="s">
        <v>59</v>
      </c>
      <c r="E369" s="92" t="s">
        <v>590</v>
      </c>
      <c r="F369" s="189" t="s">
        <v>325</v>
      </c>
      <c r="G369" s="92" t="s">
        <v>333</v>
      </c>
      <c r="H369" s="190" t="s">
        <v>457</v>
      </c>
      <c r="I369" s="191" t="s">
        <v>380</v>
      </c>
      <c r="J369" s="191" t="s">
        <v>325</v>
      </c>
      <c r="K369" s="192" t="s">
        <v>438</v>
      </c>
      <c r="L369" s="91">
        <v>200</v>
      </c>
      <c r="M369" s="193">
        <f>M370</f>
        <v>746.6</v>
      </c>
      <c r="N369" s="193">
        <f>N370</f>
        <v>710.928</v>
      </c>
      <c r="O369" s="193">
        <f t="shared" si="53"/>
        <v>95.222073399410661</v>
      </c>
    </row>
    <row r="370" spans="2:15" ht="30" customHeight="1" x14ac:dyDescent="0.25">
      <c r="B370" s="178"/>
      <c r="C370" s="178"/>
      <c r="D370" s="95" t="s">
        <v>60</v>
      </c>
      <c r="E370" s="92" t="s">
        <v>590</v>
      </c>
      <c r="F370" s="189" t="s">
        <v>325</v>
      </c>
      <c r="G370" s="92" t="s">
        <v>333</v>
      </c>
      <c r="H370" s="190" t="s">
        <v>457</v>
      </c>
      <c r="I370" s="191" t="s">
        <v>380</v>
      </c>
      <c r="J370" s="191" t="s">
        <v>325</v>
      </c>
      <c r="K370" s="192" t="s">
        <v>438</v>
      </c>
      <c r="L370" s="91">
        <v>240</v>
      </c>
      <c r="M370" s="193">
        <v>746.6</v>
      </c>
      <c r="N370" s="193">
        <v>710.928</v>
      </c>
      <c r="O370" s="274">
        <f t="shared" si="53"/>
        <v>95.222073399410661</v>
      </c>
    </row>
    <row r="371" spans="2:15" ht="15.75" customHeight="1" x14ac:dyDescent="0.25">
      <c r="B371" s="178"/>
      <c r="C371" s="178"/>
      <c r="D371" s="95" t="s">
        <v>63</v>
      </c>
      <c r="E371" s="92" t="s">
        <v>590</v>
      </c>
      <c r="F371" s="189" t="s">
        <v>325</v>
      </c>
      <c r="G371" s="92" t="s">
        <v>333</v>
      </c>
      <c r="H371" s="190" t="s">
        <v>457</v>
      </c>
      <c r="I371" s="191" t="s">
        <v>380</v>
      </c>
      <c r="J371" s="191" t="s">
        <v>325</v>
      </c>
      <c r="K371" s="192" t="s">
        <v>438</v>
      </c>
      <c r="L371" s="91">
        <v>800</v>
      </c>
      <c r="M371" s="193">
        <f>M372</f>
        <v>9.5</v>
      </c>
      <c r="N371" s="193">
        <f>N372</f>
        <v>8.9489999999999998</v>
      </c>
      <c r="O371" s="193">
        <f t="shared" si="53"/>
        <v>94.199999999999989</v>
      </c>
    </row>
    <row r="372" spans="2:15" ht="15" customHeight="1" x14ac:dyDescent="0.25">
      <c r="B372" s="178"/>
      <c r="C372" s="178"/>
      <c r="D372" s="95" t="s">
        <v>64</v>
      </c>
      <c r="E372" s="92" t="s">
        <v>590</v>
      </c>
      <c r="F372" s="189" t="s">
        <v>325</v>
      </c>
      <c r="G372" s="92" t="s">
        <v>333</v>
      </c>
      <c r="H372" s="190" t="s">
        <v>457</v>
      </c>
      <c r="I372" s="191" t="s">
        <v>380</v>
      </c>
      <c r="J372" s="191" t="s">
        <v>325</v>
      </c>
      <c r="K372" s="192" t="s">
        <v>438</v>
      </c>
      <c r="L372" s="91">
        <v>850</v>
      </c>
      <c r="M372" s="193">
        <v>9.5</v>
      </c>
      <c r="N372" s="193">
        <v>8.9489999999999998</v>
      </c>
      <c r="O372" s="276">
        <f t="shared" si="53"/>
        <v>94.199999999999989</v>
      </c>
    </row>
    <row r="373" spans="2:15" ht="75" customHeight="1" x14ac:dyDescent="0.25">
      <c r="B373" s="178"/>
      <c r="C373" s="178"/>
      <c r="D373" s="90" t="s">
        <v>594</v>
      </c>
      <c r="E373" s="92" t="s">
        <v>590</v>
      </c>
      <c r="F373" s="189" t="s">
        <v>325</v>
      </c>
      <c r="G373" s="92" t="s">
        <v>333</v>
      </c>
      <c r="H373" s="190" t="s">
        <v>457</v>
      </c>
      <c r="I373" s="191" t="s">
        <v>380</v>
      </c>
      <c r="J373" s="191" t="s">
        <v>335</v>
      </c>
      <c r="K373" s="192"/>
      <c r="L373" s="91"/>
      <c r="M373" s="193">
        <f>M374</f>
        <v>225.39999999999998</v>
      </c>
      <c r="N373" s="193">
        <f>N374</f>
        <v>209.2</v>
      </c>
      <c r="O373" s="276">
        <f t="shared" si="53"/>
        <v>92.812777284826979</v>
      </c>
    </row>
    <row r="374" spans="2:15" ht="74.25" customHeight="1" x14ac:dyDescent="0.25">
      <c r="B374" s="178"/>
      <c r="C374" s="178"/>
      <c r="D374" s="90" t="s">
        <v>595</v>
      </c>
      <c r="E374" s="92" t="s">
        <v>590</v>
      </c>
      <c r="F374" s="189" t="s">
        <v>325</v>
      </c>
      <c r="G374" s="92" t="s">
        <v>333</v>
      </c>
      <c r="H374" s="190" t="s">
        <v>457</v>
      </c>
      <c r="I374" s="191" t="s">
        <v>380</v>
      </c>
      <c r="J374" s="191" t="s">
        <v>335</v>
      </c>
      <c r="K374" s="192" t="s">
        <v>596</v>
      </c>
      <c r="L374" s="91"/>
      <c r="M374" s="193">
        <f>M377+M375</f>
        <v>225.39999999999998</v>
      </c>
      <c r="N374" s="193">
        <f>N377+N375</f>
        <v>209.2</v>
      </c>
      <c r="O374" s="193">
        <f t="shared" si="53"/>
        <v>92.812777284826979</v>
      </c>
    </row>
    <row r="375" spans="2:15" ht="62.25" customHeight="1" x14ac:dyDescent="0.25">
      <c r="B375" s="178"/>
      <c r="C375" s="178"/>
      <c r="D375" s="95" t="s">
        <v>57</v>
      </c>
      <c r="E375" s="92" t="s">
        <v>590</v>
      </c>
      <c r="F375" s="189" t="s">
        <v>325</v>
      </c>
      <c r="G375" s="92" t="s">
        <v>333</v>
      </c>
      <c r="H375" s="190" t="s">
        <v>457</v>
      </c>
      <c r="I375" s="191" t="s">
        <v>380</v>
      </c>
      <c r="J375" s="191" t="s">
        <v>335</v>
      </c>
      <c r="K375" s="192" t="s">
        <v>596</v>
      </c>
      <c r="L375" s="91">
        <v>100</v>
      </c>
      <c r="M375" s="193">
        <f>M376</f>
        <v>209.2</v>
      </c>
      <c r="N375" s="193">
        <f>N376</f>
        <v>209.2</v>
      </c>
      <c r="O375" s="193">
        <f t="shared" si="53"/>
        <v>100</v>
      </c>
    </row>
    <row r="376" spans="2:15" ht="31.5" customHeight="1" x14ac:dyDescent="0.25">
      <c r="B376" s="178"/>
      <c r="C376" s="178"/>
      <c r="D376" s="95" t="s">
        <v>58</v>
      </c>
      <c r="E376" s="92" t="s">
        <v>590</v>
      </c>
      <c r="F376" s="189" t="s">
        <v>325</v>
      </c>
      <c r="G376" s="92" t="s">
        <v>333</v>
      </c>
      <c r="H376" s="190" t="s">
        <v>457</v>
      </c>
      <c r="I376" s="191" t="s">
        <v>380</v>
      </c>
      <c r="J376" s="191" t="s">
        <v>335</v>
      </c>
      <c r="K376" s="192" t="s">
        <v>596</v>
      </c>
      <c r="L376" s="91">
        <v>120</v>
      </c>
      <c r="M376" s="193">
        <v>209.2</v>
      </c>
      <c r="N376" s="193">
        <v>209.2</v>
      </c>
      <c r="O376" s="193">
        <f t="shared" si="53"/>
        <v>100</v>
      </c>
    </row>
    <row r="377" spans="2:15" ht="32.25" customHeight="1" x14ac:dyDescent="0.25">
      <c r="B377" s="178"/>
      <c r="C377" s="178"/>
      <c r="D377" s="95" t="s">
        <v>59</v>
      </c>
      <c r="E377" s="92" t="s">
        <v>590</v>
      </c>
      <c r="F377" s="189" t="s">
        <v>325</v>
      </c>
      <c r="G377" s="92" t="s">
        <v>333</v>
      </c>
      <c r="H377" s="190" t="s">
        <v>457</v>
      </c>
      <c r="I377" s="191" t="s">
        <v>380</v>
      </c>
      <c r="J377" s="191" t="s">
        <v>335</v>
      </c>
      <c r="K377" s="192" t="s">
        <v>596</v>
      </c>
      <c r="L377" s="91">
        <v>200</v>
      </c>
      <c r="M377" s="193">
        <f>M378</f>
        <v>16.2</v>
      </c>
      <c r="N377" s="193">
        <f>N378</f>
        <v>0</v>
      </c>
      <c r="O377" s="193">
        <f t="shared" si="53"/>
        <v>0</v>
      </c>
    </row>
    <row r="378" spans="2:15" ht="30.75" customHeight="1" x14ac:dyDescent="0.25">
      <c r="B378" s="178"/>
      <c r="C378" s="178"/>
      <c r="D378" s="95" t="s">
        <v>60</v>
      </c>
      <c r="E378" s="92" t="s">
        <v>590</v>
      </c>
      <c r="F378" s="189" t="s">
        <v>325</v>
      </c>
      <c r="G378" s="92" t="s">
        <v>333</v>
      </c>
      <c r="H378" s="190" t="s">
        <v>457</v>
      </c>
      <c r="I378" s="191" t="s">
        <v>380</v>
      </c>
      <c r="J378" s="191" t="s">
        <v>335</v>
      </c>
      <c r="K378" s="192" t="s">
        <v>596</v>
      </c>
      <c r="L378" s="91" t="s">
        <v>443</v>
      </c>
      <c r="M378" s="193">
        <v>16.2</v>
      </c>
      <c r="N378" s="193"/>
      <c r="O378" s="193">
        <f t="shared" si="53"/>
        <v>0</v>
      </c>
    </row>
    <row r="379" spans="2:15" ht="15" customHeight="1" x14ac:dyDescent="0.25">
      <c r="B379" s="178"/>
      <c r="C379" s="178"/>
      <c r="D379" s="95" t="s">
        <v>341</v>
      </c>
      <c r="E379" s="92" t="s">
        <v>590</v>
      </c>
      <c r="F379" s="189" t="s">
        <v>329</v>
      </c>
      <c r="G379" s="92"/>
      <c r="H379" s="190"/>
      <c r="I379" s="191"/>
      <c r="J379" s="191"/>
      <c r="K379" s="192"/>
      <c r="L379" s="91"/>
      <c r="M379" s="193">
        <f>M380</f>
        <v>6055</v>
      </c>
      <c r="N379" s="193">
        <f>N380</f>
        <v>5708</v>
      </c>
      <c r="O379" s="274">
        <f t="shared" si="53"/>
        <v>94.269199009083408</v>
      </c>
    </row>
    <row r="380" spans="2:15" ht="16.5" customHeight="1" x14ac:dyDescent="0.25">
      <c r="B380" s="178"/>
      <c r="C380" s="178"/>
      <c r="D380" s="95" t="s">
        <v>599</v>
      </c>
      <c r="E380" s="92" t="s">
        <v>590</v>
      </c>
      <c r="F380" s="189" t="s">
        <v>329</v>
      </c>
      <c r="G380" s="92" t="s">
        <v>344</v>
      </c>
      <c r="H380" s="190"/>
      <c r="I380" s="191"/>
      <c r="J380" s="191"/>
      <c r="K380" s="192"/>
      <c r="L380" s="91"/>
      <c r="M380" s="193">
        <f t="shared" ref="M380:N382" si="57">M381</f>
        <v>6055</v>
      </c>
      <c r="N380" s="193">
        <f t="shared" si="57"/>
        <v>5708</v>
      </c>
      <c r="O380" s="193">
        <f t="shared" ref="O380:O400" si="58">N380/M380*100</f>
        <v>94.269199009083408</v>
      </c>
    </row>
    <row r="381" spans="2:15" ht="45" customHeight="1" x14ac:dyDescent="0.25">
      <c r="B381" s="178"/>
      <c r="C381" s="178"/>
      <c r="D381" s="95" t="s">
        <v>541</v>
      </c>
      <c r="E381" s="92" t="s">
        <v>590</v>
      </c>
      <c r="F381" s="189" t="s">
        <v>329</v>
      </c>
      <c r="G381" s="92" t="s">
        <v>344</v>
      </c>
      <c r="H381" s="190" t="s">
        <v>337</v>
      </c>
      <c r="I381" s="191" t="s">
        <v>431</v>
      </c>
      <c r="J381" s="191"/>
      <c r="K381" s="192"/>
      <c r="L381" s="91"/>
      <c r="M381" s="193">
        <f t="shared" si="57"/>
        <v>6055</v>
      </c>
      <c r="N381" s="193">
        <f t="shared" si="57"/>
        <v>5708</v>
      </c>
      <c r="O381" s="274">
        <f t="shared" si="58"/>
        <v>94.269199009083408</v>
      </c>
    </row>
    <row r="382" spans="2:15" ht="45" customHeight="1" x14ac:dyDescent="0.25">
      <c r="B382" s="178"/>
      <c r="C382" s="178"/>
      <c r="D382" s="207" t="s">
        <v>600</v>
      </c>
      <c r="E382" s="92" t="s">
        <v>590</v>
      </c>
      <c r="F382" s="189" t="s">
        <v>329</v>
      </c>
      <c r="G382" s="92" t="s">
        <v>344</v>
      </c>
      <c r="H382" s="190" t="s">
        <v>337</v>
      </c>
      <c r="I382" s="191" t="s">
        <v>431</v>
      </c>
      <c r="J382" s="191" t="s">
        <v>325</v>
      </c>
      <c r="K382" s="192"/>
      <c r="L382" s="91"/>
      <c r="M382" s="193">
        <f>M383</f>
        <v>6055</v>
      </c>
      <c r="N382" s="193">
        <f t="shared" si="57"/>
        <v>5708</v>
      </c>
      <c r="O382" s="276">
        <f t="shared" si="58"/>
        <v>94.269199009083408</v>
      </c>
    </row>
    <row r="383" spans="2:15" ht="194.25" customHeight="1" x14ac:dyDescent="0.25">
      <c r="B383" s="178"/>
      <c r="C383" s="178"/>
      <c r="D383" s="95" t="s">
        <v>601</v>
      </c>
      <c r="E383" s="92" t="s">
        <v>590</v>
      </c>
      <c r="F383" s="189" t="s">
        <v>329</v>
      </c>
      <c r="G383" s="92" t="s">
        <v>344</v>
      </c>
      <c r="H383" s="190" t="s">
        <v>337</v>
      </c>
      <c r="I383" s="191" t="s">
        <v>431</v>
      </c>
      <c r="J383" s="191" t="s">
        <v>325</v>
      </c>
      <c r="K383" s="192" t="s">
        <v>602</v>
      </c>
      <c r="L383" s="91"/>
      <c r="M383" s="193">
        <f>M385</f>
        <v>6055</v>
      </c>
      <c r="N383" s="193">
        <f>N385</f>
        <v>5708</v>
      </c>
      <c r="O383" s="276">
        <f t="shared" si="58"/>
        <v>94.269199009083408</v>
      </c>
    </row>
    <row r="384" spans="2:15" ht="16.5" customHeight="1" x14ac:dyDescent="0.25">
      <c r="B384" s="178"/>
      <c r="C384" s="178"/>
      <c r="D384" s="95" t="s">
        <v>97</v>
      </c>
      <c r="E384" s="92" t="s">
        <v>590</v>
      </c>
      <c r="F384" s="189" t="s">
        <v>329</v>
      </c>
      <c r="G384" s="92" t="s">
        <v>344</v>
      </c>
      <c r="H384" s="190" t="s">
        <v>337</v>
      </c>
      <c r="I384" s="191" t="s">
        <v>431</v>
      </c>
      <c r="J384" s="191" t="s">
        <v>325</v>
      </c>
      <c r="K384" s="192" t="s">
        <v>602</v>
      </c>
      <c r="L384" s="91">
        <v>500</v>
      </c>
      <c r="M384" s="193">
        <f>M385</f>
        <v>6055</v>
      </c>
      <c r="N384" s="193">
        <f>N385</f>
        <v>5708</v>
      </c>
      <c r="O384" s="276">
        <f t="shared" si="58"/>
        <v>94.269199009083408</v>
      </c>
    </row>
    <row r="385" spans="2:15" ht="15.75" customHeight="1" x14ac:dyDescent="0.25">
      <c r="B385" s="178"/>
      <c r="C385" s="178"/>
      <c r="D385" s="95" t="s">
        <v>603</v>
      </c>
      <c r="E385" s="92" t="s">
        <v>590</v>
      </c>
      <c r="F385" s="189" t="s">
        <v>329</v>
      </c>
      <c r="G385" s="92" t="s">
        <v>344</v>
      </c>
      <c r="H385" s="190" t="s">
        <v>337</v>
      </c>
      <c r="I385" s="191" t="s">
        <v>431</v>
      </c>
      <c r="J385" s="191" t="s">
        <v>325</v>
      </c>
      <c r="K385" s="192" t="s">
        <v>602</v>
      </c>
      <c r="L385" s="91">
        <v>540</v>
      </c>
      <c r="M385" s="193">
        <v>6055</v>
      </c>
      <c r="N385" s="193">
        <v>5708</v>
      </c>
      <c r="O385" s="276">
        <f t="shared" si="58"/>
        <v>94.269199009083408</v>
      </c>
    </row>
    <row r="386" spans="2:15" ht="15.75" customHeight="1" x14ac:dyDescent="0.25">
      <c r="B386" s="178"/>
      <c r="C386" s="178"/>
      <c r="D386" s="95" t="s">
        <v>346</v>
      </c>
      <c r="E386" s="92" t="s">
        <v>590</v>
      </c>
      <c r="F386" s="189" t="s">
        <v>331</v>
      </c>
      <c r="G386" s="92"/>
      <c r="H386" s="190"/>
      <c r="I386" s="191"/>
      <c r="J386" s="191"/>
      <c r="K386" s="192"/>
      <c r="L386" s="91"/>
      <c r="M386" s="193">
        <f>M387+M393+M399</f>
        <v>1640</v>
      </c>
      <c r="N386" s="193">
        <f>N387+N393+N399</f>
        <v>1640</v>
      </c>
      <c r="O386" s="276">
        <f t="shared" si="58"/>
        <v>100</v>
      </c>
    </row>
    <row r="387" spans="2:15" ht="15.75" customHeight="1" x14ac:dyDescent="0.25">
      <c r="B387" s="178"/>
      <c r="C387" s="178"/>
      <c r="D387" s="95" t="s">
        <v>347</v>
      </c>
      <c r="E387" s="92" t="s">
        <v>590</v>
      </c>
      <c r="F387" s="189" t="s">
        <v>331</v>
      </c>
      <c r="G387" s="92" t="s">
        <v>325</v>
      </c>
      <c r="H387" s="190"/>
      <c r="I387" s="191"/>
      <c r="J387" s="191"/>
      <c r="K387" s="192"/>
      <c r="L387" s="91"/>
      <c r="M387" s="193">
        <f>M388</f>
        <v>16</v>
      </c>
      <c r="N387" s="193">
        <f>N388</f>
        <v>16</v>
      </c>
      <c r="O387" s="193">
        <f t="shared" si="58"/>
        <v>100</v>
      </c>
    </row>
    <row r="388" spans="2:15" ht="48" customHeight="1" x14ac:dyDescent="0.25">
      <c r="B388" s="178"/>
      <c r="C388" s="178"/>
      <c r="D388" s="95" t="s">
        <v>696</v>
      </c>
      <c r="E388" s="92" t="s">
        <v>590</v>
      </c>
      <c r="F388" s="189" t="s">
        <v>331</v>
      </c>
      <c r="G388" s="92" t="s">
        <v>325</v>
      </c>
      <c r="H388" s="190" t="s">
        <v>483</v>
      </c>
      <c r="I388" s="191" t="s">
        <v>431</v>
      </c>
      <c r="J388" s="191"/>
      <c r="K388" s="192"/>
      <c r="L388" s="91"/>
      <c r="M388" s="193">
        <f t="shared" ref="M388:N389" si="59">M389</f>
        <v>16</v>
      </c>
      <c r="N388" s="193">
        <f t="shared" si="59"/>
        <v>16</v>
      </c>
      <c r="O388" s="193">
        <f t="shared" si="58"/>
        <v>100</v>
      </c>
    </row>
    <row r="389" spans="2:15" ht="45.75" customHeight="1" x14ac:dyDescent="0.25">
      <c r="B389" s="178"/>
      <c r="C389" s="178"/>
      <c r="D389" s="95" t="s">
        <v>697</v>
      </c>
      <c r="E389" s="92" t="s">
        <v>590</v>
      </c>
      <c r="F389" s="189" t="s">
        <v>331</v>
      </c>
      <c r="G389" s="92" t="s">
        <v>325</v>
      </c>
      <c r="H389" s="190" t="s">
        <v>483</v>
      </c>
      <c r="I389" s="191" t="s">
        <v>380</v>
      </c>
      <c r="J389" s="191"/>
      <c r="K389" s="192"/>
      <c r="L389" s="91"/>
      <c r="M389" s="193">
        <f>M390</f>
        <v>16</v>
      </c>
      <c r="N389" s="193">
        <f t="shared" si="59"/>
        <v>16</v>
      </c>
      <c r="O389" s="193">
        <f t="shared" si="58"/>
        <v>100</v>
      </c>
    </row>
    <row r="390" spans="2:15" ht="135" customHeight="1" x14ac:dyDescent="0.25">
      <c r="B390" s="178"/>
      <c r="C390" s="178"/>
      <c r="D390" s="95" t="s">
        <v>604</v>
      </c>
      <c r="E390" s="92" t="s">
        <v>590</v>
      </c>
      <c r="F390" s="189" t="s">
        <v>331</v>
      </c>
      <c r="G390" s="92" t="s">
        <v>325</v>
      </c>
      <c r="H390" s="190" t="s">
        <v>483</v>
      </c>
      <c r="I390" s="191" t="s">
        <v>380</v>
      </c>
      <c r="J390" s="191" t="s">
        <v>432</v>
      </c>
      <c r="K390" s="192">
        <v>44103</v>
      </c>
      <c r="L390" s="91"/>
      <c r="M390" s="193">
        <f>M392</f>
        <v>16</v>
      </c>
      <c r="N390" s="193">
        <f>N392</f>
        <v>16</v>
      </c>
      <c r="O390" s="193">
        <f t="shared" si="58"/>
        <v>100</v>
      </c>
    </row>
    <row r="391" spans="2:15" ht="15.75" customHeight="1" x14ac:dyDescent="0.25">
      <c r="B391" s="178"/>
      <c r="C391" s="178"/>
      <c r="D391" s="95" t="s">
        <v>97</v>
      </c>
      <c r="E391" s="92" t="s">
        <v>590</v>
      </c>
      <c r="F391" s="189" t="s">
        <v>331</v>
      </c>
      <c r="G391" s="92" t="s">
        <v>325</v>
      </c>
      <c r="H391" s="190" t="s">
        <v>483</v>
      </c>
      <c r="I391" s="191" t="s">
        <v>380</v>
      </c>
      <c r="J391" s="191" t="s">
        <v>432</v>
      </c>
      <c r="K391" s="192">
        <v>44103</v>
      </c>
      <c r="L391" s="91">
        <v>500</v>
      </c>
      <c r="M391" s="193">
        <f>M392</f>
        <v>16</v>
      </c>
      <c r="N391" s="193">
        <f>N392</f>
        <v>16</v>
      </c>
      <c r="O391" s="193">
        <f t="shared" si="58"/>
        <v>100</v>
      </c>
    </row>
    <row r="392" spans="2:15" ht="14.25" customHeight="1" x14ac:dyDescent="0.25">
      <c r="B392" s="178"/>
      <c r="C392" s="178"/>
      <c r="D392" s="95" t="s">
        <v>603</v>
      </c>
      <c r="E392" s="92" t="s">
        <v>590</v>
      </c>
      <c r="F392" s="189" t="s">
        <v>331</v>
      </c>
      <c r="G392" s="92" t="s">
        <v>325</v>
      </c>
      <c r="H392" s="190" t="s">
        <v>483</v>
      </c>
      <c r="I392" s="191" t="s">
        <v>380</v>
      </c>
      <c r="J392" s="191" t="s">
        <v>432</v>
      </c>
      <c r="K392" s="192">
        <v>44103</v>
      </c>
      <c r="L392" s="91">
        <v>540</v>
      </c>
      <c r="M392" s="193">
        <v>16</v>
      </c>
      <c r="N392" s="193">
        <v>16</v>
      </c>
      <c r="O392" s="274">
        <f t="shared" si="58"/>
        <v>100</v>
      </c>
    </row>
    <row r="393" spans="2:15" ht="15" customHeight="1" x14ac:dyDescent="0.25">
      <c r="B393" s="178"/>
      <c r="C393" s="178"/>
      <c r="D393" s="95" t="s">
        <v>348</v>
      </c>
      <c r="E393" s="92" t="s">
        <v>590</v>
      </c>
      <c r="F393" s="189" t="s">
        <v>331</v>
      </c>
      <c r="G393" s="92" t="s">
        <v>327</v>
      </c>
      <c r="H393" s="190"/>
      <c r="I393" s="191"/>
      <c r="J393" s="191"/>
      <c r="K393" s="192"/>
      <c r="L393" s="91"/>
      <c r="M393" s="193">
        <f>M394</f>
        <v>64</v>
      </c>
      <c r="N393" s="193">
        <f>N394</f>
        <v>64</v>
      </c>
      <c r="O393" s="276">
        <f t="shared" si="58"/>
        <v>100</v>
      </c>
    </row>
    <row r="394" spans="2:15" ht="47.25" customHeight="1" x14ac:dyDescent="0.25">
      <c r="B394" s="178"/>
      <c r="C394" s="178"/>
      <c r="D394" s="95" t="s">
        <v>696</v>
      </c>
      <c r="E394" s="92" t="s">
        <v>590</v>
      </c>
      <c r="F394" s="189" t="s">
        <v>331</v>
      </c>
      <c r="G394" s="92" t="s">
        <v>327</v>
      </c>
      <c r="H394" s="190" t="s">
        <v>483</v>
      </c>
      <c r="I394" s="191" t="s">
        <v>431</v>
      </c>
      <c r="J394" s="191"/>
      <c r="K394" s="192"/>
      <c r="L394" s="91"/>
      <c r="M394" s="193">
        <f t="shared" ref="M394:N397" si="60">M395</f>
        <v>64</v>
      </c>
      <c r="N394" s="193">
        <f t="shared" si="60"/>
        <v>64</v>
      </c>
      <c r="O394" s="193">
        <f t="shared" si="58"/>
        <v>100</v>
      </c>
    </row>
    <row r="395" spans="2:15" ht="45.75" customHeight="1" x14ac:dyDescent="0.25">
      <c r="B395" s="178"/>
      <c r="C395" s="178"/>
      <c r="D395" s="95" t="s">
        <v>697</v>
      </c>
      <c r="E395" s="92" t="s">
        <v>590</v>
      </c>
      <c r="F395" s="189" t="s">
        <v>331</v>
      </c>
      <c r="G395" s="92" t="s">
        <v>327</v>
      </c>
      <c r="H395" s="190" t="s">
        <v>483</v>
      </c>
      <c r="I395" s="191" t="s">
        <v>380</v>
      </c>
      <c r="J395" s="191"/>
      <c r="K395" s="192"/>
      <c r="L395" s="91"/>
      <c r="M395" s="193">
        <f t="shared" si="60"/>
        <v>64</v>
      </c>
      <c r="N395" s="193">
        <f t="shared" si="60"/>
        <v>64</v>
      </c>
      <c r="O395" s="193">
        <f t="shared" si="58"/>
        <v>100</v>
      </c>
    </row>
    <row r="396" spans="2:15" ht="75" customHeight="1" x14ac:dyDescent="0.25">
      <c r="B396" s="178"/>
      <c r="C396" s="178"/>
      <c r="D396" s="95" t="s">
        <v>605</v>
      </c>
      <c r="E396" s="92" t="s">
        <v>590</v>
      </c>
      <c r="F396" s="189" t="s">
        <v>331</v>
      </c>
      <c r="G396" s="92" t="s">
        <v>327</v>
      </c>
      <c r="H396" s="190" t="s">
        <v>483</v>
      </c>
      <c r="I396" s="191" t="s">
        <v>380</v>
      </c>
      <c r="J396" s="191" t="s">
        <v>432</v>
      </c>
      <c r="K396" s="192" t="s">
        <v>607</v>
      </c>
      <c r="L396" s="91"/>
      <c r="M396" s="193">
        <f t="shared" si="60"/>
        <v>64</v>
      </c>
      <c r="N396" s="193">
        <f t="shared" si="60"/>
        <v>64</v>
      </c>
      <c r="O396" s="273">
        <f t="shared" si="58"/>
        <v>100</v>
      </c>
    </row>
    <row r="397" spans="2:15" ht="15.75" customHeight="1" x14ac:dyDescent="0.25">
      <c r="B397" s="178"/>
      <c r="C397" s="178"/>
      <c r="D397" s="95" t="s">
        <v>97</v>
      </c>
      <c r="E397" s="92" t="s">
        <v>590</v>
      </c>
      <c r="F397" s="189" t="s">
        <v>331</v>
      </c>
      <c r="G397" s="92" t="s">
        <v>327</v>
      </c>
      <c r="H397" s="190" t="s">
        <v>483</v>
      </c>
      <c r="I397" s="191" t="s">
        <v>380</v>
      </c>
      <c r="J397" s="191" t="s">
        <v>432</v>
      </c>
      <c r="K397" s="192" t="s">
        <v>607</v>
      </c>
      <c r="L397" s="91">
        <v>500</v>
      </c>
      <c r="M397" s="193">
        <f t="shared" si="60"/>
        <v>64</v>
      </c>
      <c r="N397" s="193">
        <f t="shared" si="60"/>
        <v>64</v>
      </c>
      <c r="O397" s="274">
        <f t="shared" si="58"/>
        <v>100</v>
      </c>
    </row>
    <row r="398" spans="2:15" ht="15" customHeight="1" x14ac:dyDescent="0.25">
      <c r="B398" s="178"/>
      <c r="C398" s="178"/>
      <c r="D398" s="95" t="s">
        <v>603</v>
      </c>
      <c r="E398" s="92" t="s">
        <v>590</v>
      </c>
      <c r="F398" s="189" t="s">
        <v>331</v>
      </c>
      <c r="G398" s="92" t="s">
        <v>327</v>
      </c>
      <c r="H398" s="190" t="s">
        <v>483</v>
      </c>
      <c r="I398" s="191" t="s">
        <v>380</v>
      </c>
      <c r="J398" s="191" t="s">
        <v>432</v>
      </c>
      <c r="K398" s="192" t="s">
        <v>607</v>
      </c>
      <c r="L398" s="91">
        <v>540</v>
      </c>
      <c r="M398" s="193">
        <v>64</v>
      </c>
      <c r="N398" s="193">
        <v>64</v>
      </c>
      <c r="O398" s="193">
        <f t="shared" si="58"/>
        <v>100</v>
      </c>
    </row>
    <row r="399" spans="2:15" ht="15.75" customHeight="1" x14ac:dyDescent="0.25">
      <c r="B399" s="178"/>
      <c r="C399" s="178"/>
      <c r="D399" s="95" t="s">
        <v>349</v>
      </c>
      <c r="E399" s="92" t="s">
        <v>590</v>
      </c>
      <c r="F399" s="189" t="s">
        <v>331</v>
      </c>
      <c r="G399" s="92" t="s">
        <v>339</v>
      </c>
      <c r="H399" s="190"/>
      <c r="I399" s="191"/>
      <c r="J399" s="191"/>
      <c r="K399" s="192"/>
      <c r="L399" s="91"/>
      <c r="M399" s="193">
        <f t="shared" ref="M399:N400" si="61">M400</f>
        <v>1560</v>
      </c>
      <c r="N399" s="193">
        <f t="shared" si="61"/>
        <v>1560</v>
      </c>
      <c r="O399" s="274">
        <f t="shared" si="58"/>
        <v>100</v>
      </c>
    </row>
    <row r="400" spans="2:15" ht="47.25" customHeight="1" x14ac:dyDescent="0.25">
      <c r="B400" s="178"/>
      <c r="C400" s="178"/>
      <c r="D400" s="95" t="s">
        <v>696</v>
      </c>
      <c r="E400" s="92" t="s">
        <v>590</v>
      </c>
      <c r="F400" s="189" t="s">
        <v>331</v>
      </c>
      <c r="G400" s="92" t="s">
        <v>339</v>
      </c>
      <c r="H400" s="190" t="s">
        <v>483</v>
      </c>
      <c r="I400" s="191" t="s">
        <v>431</v>
      </c>
      <c r="J400" s="191"/>
      <c r="K400" s="192"/>
      <c r="L400" s="91"/>
      <c r="M400" s="193">
        <f t="shared" si="61"/>
        <v>1560</v>
      </c>
      <c r="N400" s="193">
        <f t="shared" si="61"/>
        <v>1560</v>
      </c>
      <c r="O400" s="193">
        <f t="shared" si="58"/>
        <v>100</v>
      </c>
    </row>
    <row r="401" spans="2:15" ht="46.5" customHeight="1" x14ac:dyDescent="0.25">
      <c r="B401" s="178"/>
      <c r="C401" s="178"/>
      <c r="D401" s="95" t="s">
        <v>697</v>
      </c>
      <c r="E401" s="92" t="s">
        <v>590</v>
      </c>
      <c r="F401" s="189" t="s">
        <v>331</v>
      </c>
      <c r="G401" s="92" t="s">
        <v>339</v>
      </c>
      <c r="H401" s="190" t="s">
        <v>483</v>
      </c>
      <c r="I401" s="191" t="s">
        <v>380</v>
      </c>
      <c r="J401" s="191"/>
      <c r="K401" s="192"/>
      <c r="L401" s="91"/>
      <c r="M401" s="193">
        <f>M405+M408+M402</f>
        <v>1560</v>
      </c>
      <c r="N401" s="193">
        <f>N405+N408+N402</f>
        <v>1560</v>
      </c>
      <c r="O401" s="193">
        <f t="shared" ref="O401:O442" si="62">N401/M401*100</f>
        <v>100</v>
      </c>
    </row>
    <row r="402" spans="2:15" ht="15.75" customHeight="1" x14ac:dyDescent="0.25">
      <c r="B402" s="178"/>
      <c r="C402" s="178"/>
      <c r="D402" s="95" t="s">
        <v>608</v>
      </c>
      <c r="E402" s="92" t="s">
        <v>590</v>
      </c>
      <c r="F402" s="189" t="s">
        <v>331</v>
      </c>
      <c r="G402" s="92" t="s">
        <v>339</v>
      </c>
      <c r="H402" s="190" t="s">
        <v>483</v>
      </c>
      <c r="I402" s="191" t="s">
        <v>380</v>
      </c>
      <c r="J402" s="191" t="s">
        <v>432</v>
      </c>
      <c r="K402" s="192">
        <v>43040</v>
      </c>
      <c r="L402" s="91"/>
      <c r="M402" s="193">
        <f>M404</f>
        <v>1500</v>
      </c>
      <c r="N402" s="193">
        <f>N404</f>
        <v>1500</v>
      </c>
      <c r="O402" s="274">
        <f t="shared" si="62"/>
        <v>100</v>
      </c>
    </row>
    <row r="403" spans="2:15" ht="16.5" customHeight="1" x14ac:dyDescent="0.25">
      <c r="B403" s="178"/>
      <c r="C403" s="178"/>
      <c r="D403" s="95" t="s">
        <v>97</v>
      </c>
      <c r="E403" s="92" t="s">
        <v>590</v>
      </c>
      <c r="F403" s="189" t="s">
        <v>331</v>
      </c>
      <c r="G403" s="92" t="s">
        <v>339</v>
      </c>
      <c r="H403" s="190" t="s">
        <v>483</v>
      </c>
      <c r="I403" s="191" t="s">
        <v>380</v>
      </c>
      <c r="J403" s="191" t="s">
        <v>432</v>
      </c>
      <c r="K403" s="192">
        <v>43040</v>
      </c>
      <c r="L403" s="91">
        <v>500</v>
      </c>
      <c r="M403" s="193">
        <f>M404</f>
        <v>1500</v>
      </c>
      <c r="N403" s="193">
        <f>N404</f>
        <v>1500</v>
      </c>
      <c r="O403" s="193">
        <f t="shared" si="62"/>
        <v>100</v>
      </c>
    </row>
    <row r="404" spans="2:15" ht="14.25" customHeight="1" x14ac:dyDescent="0.25">
      <c r="B404" s="178"/>
      <c r="C404" s="178"/>
      <c r="D404" s="95" t="s">
        <v>603</v>
      </c>
      <c r="E404" s="92" t="s">
        <v>590</v>
      </c>
      <c r="F404" s="189" t="s">
        <v>331</v>
      </c>
      <c r="G404" s="92" t="s">
        <v>339</v>
      </c>
      <c r="H404" s="190" t="s">
        <v>483</v>
      </c>
      <c r="I404" s="191" t="s">
        <v>380</v>
      </c>
      <c r="J404" s="191" t="s">
        <v>432</v>
      </c>
      <c r="K404" s="192">
        <v>43040</v>
      </c>
      <c r="L404" s="91">
        <v>540</v>
      </c>
      <c r="M404" s="193">
        <v>1500</v>
      </c>
      <c r="N404" s="193">
        <v>1500</v>
      </c>
      <c r="O404" s="193">
        <f t="shared" si="62"/>
        <v>100</v>
      </c>
    </row>
    <row r="405" spans="2:15" ht="108" customHeight="1" x14ac:dyDescent="0.25">
      <c r="B405" s="178"/>
      <c r="C405" s="178"/>
      <c r="D405" s="95" t="s">
        <v>609</v>
      </c>
      <c r="E405" s="92" t="s">
        <v>590</v>
      </c>
      <c r="F405" s="189" t="s">
        <v>331</v>
      </c>
      <c r="G405" s="92" t="s">
        <v>339</v>
      </c>
      <c r="H405" s="190" t="s">
        <v>483</v>
      </c>
      <c r="I405" s="191" t="s">
        <v>380</v>
      </c>
      <c r="J405" s="191" t="s">
        <v>432</v>
      </c>
      <c r="K405" s="192" t="s">
        <v>610</v>
      </c>
      <c r="L405" s="91"/>
      <c r="M405" s="193">
        <f>M407</f>
        <v>30</v>
      </c>
      <c r="N405" s="193">
        <f>N407</f>
        <v>30</v>
      </c>
      <c r="O405" s="193">
        <f t="shared" si="62"/>
        <v>100</v>
      </c>
    </row>
    <row r="406" spans="2:15" ht="16.5" customHeight="1" x14ac:dyDescent="0.25">
      <c r="B406" s="178"/>
      <c r="C406" s="178"/>
      <c r="D406" s="95" t="s">
        <v>97</v>
      </c>
      <c r="E406" s="92" t="s">
        <v>590</v>
      </c>
      <c r="F406" s="189" t="s">
        <v>331</v>
      </c>
      <c r="G406" s="92" t="s">
        <v>339</v>
      </c>
      <c r="H406" s="190" t="s">
        <v>483</v>
      </c>
      <c r="I406" s="191" t="s">
        <v>380</v>
      </c>
      <c r="J406" s="191" t="s">
        <v>432</v>
      </c>
      <c r="K406" s="192" t="s">
        <v>610</v>
      </c>
      <c r="L406" s="91">
        <v>500</v>
      </c>
      <c r="M406" s="193">
        <f>M407</f>
        <v>30</v>
      </c>
      <c r="N406" s="193">
        <f>N407</f>
        <v>30</v>
      </c>
      <c r="O406" s="274">
        <f t="shared" si="62"/>
        <v>100</v>
      </c>
    </row>
    <row r="407" spans="2:15" ht="14.25" customHeight="1" x14ac:dyDescent="0.25">
      <c r="B407" s="178"/>
      <c r="C407" s="178"/>
      <c r="D407" s="95" t="s">
        <v>603</v>
      </c>
      <c r="E407" s="92" t="s">
        <v>590</v>
      </c>
      <c r="F407" s="189" t="s">
        <v>331</v>
      </c>
      <c r="G407" s="92" t="s">
        <v>339</v>
      </c>
      <c r="H407" s="190" t="s">
        <v>483</v>
      </c>
      <c r="I407" s="191" t="s">
        <v>380</v>
      </c>
      <c r="J407" s="191" t="s">
        <v>432</v>
      </c>
      <c r="K407" s="192" t="s">
        <v>610</v>
      </c>
      <c r="L407" s="91">
        <v>540</v>
      </c>
      <c r="M407" s="193">
        <v>30</v>
      </c>
      <c r="N407" s="193">
        <v>30</v>
      </c>
      <c r="O407" s="193">
        <f t="shared" si="62"/>
        <v>100</v>
      </c>
    </row>
    <row r="408" spans="2:15" ht="60.6" customHeight="1" x14ac:dyDescent="0.25">
      <c r="B408" s="178"/>
      <c r="C408" s="178"/>
      <c r="D408" s="95" t="s">
        <v>611</v>
      </c>
      <c r="E408" s="92" t="s">
        <v>590</v>
      </c>
      <c r="F408" s="189" t="s">
        <v>331</v>
      </c>
      <c r="G408" s="92" t="s">
        <v>339</v>
      </c>
      <c r="H408" s="190" t="s">
        <v>483</v>
      </c>
      <c r="I408" s="191" t="s">
        <v>380</v>
      </c>
      <c r="J408" s="191" t="s">
        <v>432</v>
      </c>
      <c r="K408" s="192" t="s">
        <v>612</v>
      </c>
      <c r="L408" s="91"/>
      <c r="M408" s="193">
        <f t="shared" ref="M408:N409" si="63">M409</f>
        <v>30</v>
      </c>
      <c r="N408" s="193">
        <f t="shared" si="63"/>
        <v>30</v>
      </c>
      <c r="O408" s="274">
        <f t="shared" si="62"/>
        <v>100</v>
      </c>
    </row>
    <row r="409" spans="2:15" ht="14.25" customHeight="1" x14ac:dyDescent="0.25">
      <c r="B409" s="178"/>
      <c r="C409" s="178"/>
      <c r="D409" s="95" t="s">
        <v>97</v>
      </c>
      <c r="E409" s="92" t="s">
        <v>590</v>
      </c>
      <c r="F409" s="189" t="s">
        <v>331</v>
      </c>
      <c r="G409" s="92" t="s">
        <v>339</v>
      </c>
      <c r="H409" s="190" t="s">
        <v>483</v>
      </c>
      <c r="I409" s="191" t="s">
        <v>380</v>
      </c>
      <c r="J409" s="191" t="s">
        <v>432</v>
      </c>
      <c r="K409" s="192" t="s">
        <v>612</v>
      </c>
      <c r="L409" s="91">
        <v>500</v>
      </c>
      <c r="M409" s="193">
        <f t="shared" si="63"/>
        <v>30</v>
      </c>
      <c r="N409" s="193">
        <f t="shared" si="63"/>
        <v>30</v>
      </c>
      <c r="O409" s="193">
        <f t="shared" si="62"/>
        <v>100</v>
      </c>
    </row>
    <row r="410" spans="2:15" ht="16.5" customHeight="1" x14ac:dyDescent="0.25">
      <c r="B410" s="178"/>
      <c r="C410" s="178"/>
      <c r="D410" s="95" t="s">
        <v>603</v>
      </c>
      <c r="E410" s="92" t="s">
        <v>590</v>
      </c>
      <c r="F410" s="189" t="s">
        <v>331</v>
      </c>
      <c r="G410" s="92" t="s">
        <v>339</v>
      </c>
      <c r="H410" s="190" t="s">
        <v>483</v>
      </c>
      <c r="I410" s="191" t="s">
        <v>380</v>
      </c>
      <c r="J410" s="191" t="s">
        <v>432</v>
      </c>
      <c r="K410" s="192" t="s">
        <v>612</v>
      </c>
      <c r="L410" s="91">
        <v>540</v>
      </c>
      <c r="M410" s="193">
        <v>30</v>
      </c>
      <c r="N410" s="193">
        <v>30</v>
      </c>
      <c r="O410" s="193">
        <f t="shared" si="62"/>
        <v>100</v>
      </c>
    </row>
    <row r="411" spans="2:15" ht="15.75" customHeight="1" x14ac:dyDescent="0.25">
      <c r="B411" s="178"/>
      <c r="C411" s="178"/>
      <c r="D411" s="95" t="s">
        <v>98</v>
      </c>
      <c r="E411" s="92" t="s">
        <v>590</v>
      </c>
      <c r="F411" s="189" t="s">
        <v>337</v>
      </c>
      <c r="G411" s="92"/>
      <c r="H411" s="190"/>
      <c r="I411" s="191"/>
      <c r="J411" s="191"/>
      <c r="K411" s="192"/>
      <c r="L411" s="91"/>
      <c r="M411" s="193">
        <f t="shared" ref="M411:N415" si="64">M412</f>
        <v>65</v>
      </c>
      <c r="N411" s="193">
        <f t="shared" si="64"/>
        <v>64.953000000000003</v>
      </c>
      <c r="O411" s="193">
        <f t="shared" si="62"/>
        <v>99.927692307692311</v>
      </c>
    </row>
    <row r="412" spans="2:15" ht="29.25" customHeight="1" x14ac:dyDescent="0.25">
      <c r="B412" s="178"/>
      <c r="C412" s="178"/>
      <c r="D412" s="95" t="s">
        <v>370</v>
      </c>
      <c r="E412" s="92" t="s">
        <v>590</v>
      </c>
      <c r="F412" s="189" t="s">
        <v>337</v>
      </c>
      <c r="G412" s="92" t="s">
        <v>325</v>
      </c>
      <c r="H412" s="190"/>
      <c r="I412" s="191"/>
      <c r="J412" s="191"/>
      <c r="K412" s="192"/>
      <c r="L412" s="91"/>
      <c r="M412" s="193">
        <f t="shared" si="64"/>
        <v>65</v>
      </c>
      <c r="N412" s="193">
        <f t="shared" si="64"/>
        <v>64.953000000000003</v>
      </c>
      <c r="O412" s="193">
        <f t="shared" si="62"/>
        <v>99.927692307692311</v>
      </c>
    </row>
    <row r="413" spans="2:15" ht="45.75" customHeight="1" x14ac:dyDescent="0.25">
      <c r="B413" s="178"/>
      <c r="C413" s="178"/>
      <c r="D413" s="95" t="s">
        <v>591</v>
      </c>
      <c r="E413" s="92" t="s">
        <v>590</v>
      </c>
      <c r="F413" s="189" t="s">
        <v>337</v>
      </c>
      <c r="G413" s="92" t="s">
        <v>325</v>
      </c>
      <c r="H413" s="190" t="s">
        <v>457</v>
      </c>
      <c r="I413" s="191">
        <v>0</v>
      </c>
      <c r="J413" s="191"/>
      <c r="K413" s="192"/>
      <c r="L413" s="91"/>
      <c r="M413" s="193">
        <f t="shared" si="64"/>
        <v>65</v>
      </c>
      <c r="N413" s="193">
        <f t="shared" si="64"/>
        <v>64.953000000000003</v>
      </c>
      <c r="O413" s="193">
        <f t="shared" si="62"/>
        <v>99.927692307692311</v>
      </c>
    </row>
    <row r="414" spans="2:15" ht="30.75" customHeight="1" x14ac:dyDescent="0.25">
      <c r="B414" s="178"/>
      <c r="C414" s="178"/>
      <c r="D414" s="95" t="s">
        <v>613</v>
      </c>
      <c r="E414" s="92" t="s">
        <v>590</v>
      </c>
      <c r="F414" s="189" t="s">
        <v>337</v>
      </c>
      <c r="G414" s="92" t="s">
        <v>325</v>
      </c>
      <c r="H414" s="190" t="s">
        <v>457</v>
      </c>
      <c r="I414" s="191">
        <v>2</v>
      </c>
      <c r="J414" s="191"/>
      <c r="K414" s="192"/>
      <c r="L414" s="91"/>
      <c r="M414" s="193">
        <f t="shared" si="64"/>
        <v>65</v>
      </c>
      <c r="N414" s="193">
        <f t="shared" si="64"/>
        <v>64.953000000000003</v>
      </c>
      <c r="O414" s="193">
        <f t="shared" si="62"/>
        <v>99.927692307692311</v>
      </c>
    </row>
    <row r="415" spans="2:15" ht="46.5" customHeight="1" x14ac:dyDescent="0.25">
      <c r="B415" s="178"/>
      <c r="C415" s="178"/>
      <c r="D415" s="95" t="s">
        <v>614</v>
      </c>
      <c r="E415" s="92" t="s">
        <v>590</v>
      </c>
      <c r="F415" s="189" t="s">
        <v>337</v>
      </c>
      <c r="G415" s="92" t="s">
        <v>325</v>
      </c>
      <c r="H415" s="190" t="s">
        <v>457</v>
      </c>
      <c r="I415" s="191">
        <v>2</v>
      </c>
      <c r="J415" s="191" t="s">
        <v>327</v>
      </c>
      <c r="K415" s="192"/>
      <c r="L415" s="91"/>
      <c r="M415" s="193">
        <f>M416</f>
        <v>65</v>
      </c>
      <c r="N415" s="193">
        <f t="shared" si="64"/>
        <v>64.953000000000003</v>
      </c>
      <c r="O415" s="274">
        <f t="shared" si="62"/>
        <v>99.927692307692311</v>
      </c>
    </row>
    <row r="416" spans="2:15" ht="15" customHeight="1" x14ac:dyDescent="0.25">
      <c r="B416" s="178"/>
      <c r="C416" s="178"/>
      <c r="D416" s="95" t="s">
        <v>615</v>
      </c>
      <c r="E416" s="92" t="s">
        <v>590</v>
      </c>
      <c r="F416" s="189" t="s">
        <v>337</v>
      </c>
      <c r="G416" s="92" t="s">
        <v>325</v>
      </c>
      <c r="H416" s="190" t="s">
        <v>457</v>
      </c>
      <c r="I416" s="191">
        <v>2</v>
      </c>
      <c r="J416" s="191" t="s">
        <v>327</v>
      </c>
      <c r="K416" s="192">
        <v>41240</v>
      </c>
      <c r="L416" s="91"/>
      <c r="M416" s="193">
        <f>M418</f>
        <v>65</v>
      </c>
      <c r="N416" s="193">
        <f>N418</f>
        <v>64.953000000000003</v>
      </c>
      <c r="O416" s="193">
        <f t="shared" si="62"/>
        <v>99.927692307692311</v>
      </c>
    </row>
    <row r="417" spans="2:15" ht="15" customHeight="1" x14ac:dyDescent="0.25">
      <c r="B417" s="178"/>
      <c r="C417" s="178"/>
      <c r="D417" s="95" t="s">
        <v>98</v>
      </c>
      <c r="E417" s="92" t="s">
        <v>590</v>
      </c>
      <c r="F417" s="189" t="s">
        <v>337</v>
      </c>
      <c r="G417" s="92" t="s">
        <v>325</v>
      </c>
      <c r="H417" s="190" t="s">
        <v>457</v>
      </c>
      <c r="I417" s="191">
        <v>2</v>
      </c>
      <c r="J417" s="191" t="s">
        <v>339</v>
      </c>
      <c r="K417" s="192">
        <v>41240</v>
      </c>
      <c r="L417" s="91" t="s">
        <v>616</v>
      </c>
      <c r="M417" s="193">
        <f>M418</f>
        <v>65</v>
      </c>
      <c r="N417" s="193">
        <f>N418</f>
        <v>64.953000000000003</v>
      </c>
      <c r="O417" s="273">
        <f t="shared" si="62"/>
        <v>99.927692307692311</v>
      </c>
    </row>
    <row r="418" spans="2:15" ht="15" customHeight="1" x14ac:dyDescent="0.25">
      <c r="B418" s="178"/>
      <c r="C418" s="178"/>
      <c r="D418" s="95" t="s">
        <v>99</v>
      </c>
      <c r="E418" s="92" t="s">
        <v>590</v>
      </c>
      <c r="F418" s="189" t="s">
        <v>337</v>
      </c>
      <c r="G418" s="92" t="s">
        <v>325</v>
      </c>
      <c r="H418" s="190" t="s">
        <v>457</v>
      </c>
      <c r="I418" s="191">
        <v>2</v>
      </c>
      <c r="J418" s="191" t="s">
        <v>327</v>
      </c>
      <c r="K418" s="192">
        <v>41240</v>
      </c>
      <c r="L418" s="91" t="s">
        <v>617</v>
      </c>
      <c r="M418" s="193">
        <v>65</v>
      </c>
      <c r="N418" s="193">
        <v>64.953000000000003</v>
      </c>
      <c r="O418" s="273">
        <f t="shared" si="62"/>
        <v>99.927692307692311</v>
      </c>
    </row>
    <row r="419" spans="2:15" ht="30" customHeight="1" x14ac:dyDescent="0.25">
      <c r="B419" s="178"/>
      <c r="C419" s="178"/>
      <c r="D419" s="95" t="s">
        <v>371</v>
      </c>
      <c r="E419" s="92" t="s">
        <v>590</v>
      </c>
      <c r="F419" s="189">
        <v>14</v>
      </c>
      <c r="G419" s="92"/>
      <c r="H419" s="190"/>
      <c r="I419" s="191"/>
      <c r="J419" s="191"/>
      <c r="K419" s="192"/>
      <c r="L419" s="91"/>
      <c r="M419" s="193">
        <f>M420+M427</f>
        <v>2644.9</v>
      </c>
      <c r="N419" s="193">
        <f>N420+N427</f>
        <v>2644.9</v>
      </c>
      <c r="O419" s="274">
        <f t="shared" si="62"/>
        <v>100</v>
      </c>
    </row>
    <row r="420" spans="2:15" ht="47.25" customHeight="1" x14ac:dyDescent="0.25">
      <c r="B420" s="178"/>
      <c r="C420" s="178"/>
      <c r="D420" s="90" t="s">
        <v>372</v>
      </c>
      <c r="E420" s="92" t="s">
        <v>590</v>
      </c>
      <c r="F420" s="189" t="s">
        <v>373</v>
      </c>
      <c r="G420" s="92" t="s">
        <v>325</v>
      </c>
      <c r="H420" s="190"/>
      <c r="I420" s="191"/>
      <c r="J420" s="191"/>
      <c r="K420" s="192"/>
      <c r="L420" s="91"/>
      <c r="M420" s="193">
        <f t="shared" ref="M420:N422" si="65">M421</f>
        <v>89.9</v>
      </c>
      <c r="N420" s="193">
        <f t="shared" si="65"/>
        <v>89.9</v>
      </c>
      <c r="O420" s="193">
        <f t="shared" si="62"/>
        <v>100</v>
      </c>
    </row>
    <row r="421" spans="2:15" ht="45.75" customHeight="1" x14ac:dyDescent="0.25">
      <c r="B421" s="178"/>
      <c r="C421" s="178"/>
      <c r="D421" s="95" t="s">
        <v>591</v>
      </c>
      <c r="E421" s="92" t="s">
        <v>590</v>
      </c>
      <c r="F421" s="189" t="s">
        <v>373</v>
      </c>
      <c r="G421" s="92" t="s">
        <v>325</v>
      </c>
      <c r="H421" s="190" t="s">
        <v>457</v>
      </c>
      <c r="I421" s="191" t="s">
        <v>431</v>
      </c>
      <c r="J421" s="191"/>
      <c r="K421" s="192"/>
      <c r="L421" s="91"/>
      <c r="M421" s="193">
        <f t="shared" si="65"/>
        <v>89.9</v>
      </c>
      <c r="N421" s="193">
        <f t="shared" si="65"/>
        <v>89.9</v>
      </c>
      <c r="O421" s="193">
        <f t="shared" si="62"/>
        <v>100</v>
      </c>
    </row>
    <row r="422" spans="2:15" ht="31.15" customHeight="1" x14ac:dyDescent="0.25">
      <c r="B422" s="178"/>
      <c r="C422" s="178"/>
      <c r="D422" s="95" t="s">
        <v>458</v>
      </c>
      <c r="E422" s="92" t="s">
        <v>590</v>
      </c>
      <c r="F422" s="189" t="s">
        <v>373</v>
      </c>
      <c r="G422" s="92" t="s">
        <v>325</v>
      </c>
      <c r="H422" s="190" t="s">
        <v>457</v>
      </c>
      <c r="I422" s="191" t="s">
        <v>132</v>
      </c>
      <c r="J422" s="191"/>
      <c r="K422" s="192"/>
      <c r="L422" s="91"/>
      <c r="M422" s="193">
        <f t="shared" si="65"/>
        <v>89.9</v>
      </c>
      <c r="N422" s="193">
        <f t="shared" si="65"/>
        <v>89.9</v>
      </c>
      <c r="O422" s="193">
        <f t="shared" si="62"/>
        <v>100</v>
      </c>
    </row>
    <row r="423" spans="2:15" ht="46.5" customHeight="1" x14ac:dyDescent="0.25">
      <c r="B423" s="178"/>
      <c r="C423" s="178"/>
      <c r="D423" s="207" t="s">
        <v>618</v>
      </c>
      <c r="E423" s="92" t="s">
        <v>590</v>
      </c>
      <c r="F423" s="189" t="s">
        <v>373</v>
      </c>
      <c r="G423" s="92" t="s">
        <v>325</v>
      </c>
      <c r="H423" s="190" t="s">
        <v>457</v>
      </c>
      <c r="I423" s="191" t="s">
        <v>132</v>
      </c>
      <c r="J423" s="191" t="s">
        <v>339</v>
      </c>
      <c r="K423" s="192"/>
      <c r="L423" s="91"/>
      <c r="M423" s="193">
        <f>M424</f>
        <v>89.9</v>
      </c>
      <c r="N423" s="193">
        <f>N424</f>
        <v>89.9</v>
      </c>
      <c r="O423" s="276">
        <f t="shared" si="62"/>
        <v>100</v>
      </c>
    </row>
    <row r="424" spans="2:15" ht="17.25" customHeight="1" x14ac:dyDescent="0.25">
      <c r="B424" s="178"/>
      <c r="C424" s="178"/>
      <c r="D424" s="95" t="s">
        <v>620</v>
      </c>
      <c r="E424" s="92" t="s">
        <v>590</v>
      </c>
      <c r="F424" s="189" t="s">
        <v>373</v>
      </c>
      <c r="G424" s="92" t="s">
        <v>325</v>
      </c>
      <c r="H424" s="190" t="s">
        <v>457</v>
      </c>
      <c r="I424" s="191" t="s">
        <v>132</v>
      </c>
      <c r="J424" s="191" t="s">
        <v>339</v>
      </c>
      <c r="K424" s="192" t="s">
        <v>621</v>
      </c>
      <c r="L424" s="91"/>
      <c r="M424" s="193">
        <f>M426</f>
        <v>89.9</v>
      </c>
      <c r="N424" s="193">
        <f>N426</f>
        <v>89.9</v>
      </c>
      <c r="O424" s="193">
        <f t="shared" si="62"/>
        <v>100</v>
      </c>
    </row>
    <row r="425" spans="2:15" ht="17.25" customHeight="1" x14ac:dyDescent="0.25">
      <c r="B425" s="178"/>
      <c r="C425" s="178"/>
      <c r="D425" s="95" t="s">
        <v>619</v>
      </c>
      <c r="E425" s="92" t="s">
        <v>590</v>
      </c>
      <c r="F425" s="189" t="s">
        <v>373</v>
      </c>
      <c r="G425" s="92" t="s">
        <v>325</v>
      </c>
      <c r="H425" s="190" t="s">
        <v>457</v>
      </c>
      <c r="I425" s="191" t="s">
        <v>132</v>
      </c>
      <c r="J425" s="191" t="s">
        <v>339</v>
      </c>
      <c r="K425" s="192" t="s">
        <v>621</v>
      </c>
      <c r="L425" s="91" t="s">
        <v>606</v>
      </c>
      <c r="M425" s="193">
        <f>M426</f>
        <v>89.9</v>
      </c>
      <c r="N425" s="193">
        <f>N426</f>
        <v>89.9</v>
      </c>
      <c r="O425" s="276">
        <f t="shared" si="62"/>
        <v>100</v>
      </c>
    </row>
    <row r="426" spans="2:15" ht="15.75" customHeight="1" x14ac:dyDescent="0.25">
      <c r="B426" s="178"/>
      <c r="C426" s="178"/>
      <c r="D426" s="95" t="s">
        <v>622</v>
      </c>
      <c r="E426" s="92" t="s">
        <v>590</v>
      </c>
      <c r="F426" s="189">
        <v>14</v>
      </c>
      <c r="G426" s="92" t="s">
        <v>325</v>
      </c>
      <c r="H426" s="190" t="s">
        <v>457</v>
      </c>
      <c r="I426" s="191" t="s">
        <v>132</v>
      </c>
      <c r="J426" s="191" t="s">
        <v>339</v>
      </c>
      <c r="K426" s="192">
        <v>44010</v>
      </c>
      <c r="L426" s="91">
        <v>510</v>
      </c>
      <c r="M426" s="193">
        <v>89.9</v>
      </c>
      <c r="N426" s="193">
        <v>89.9</v>
      </c>
      <c r="O426" s="276">
        <f t="shared" si="62"/>
        <v>100</v>
      </c>
    </row>
    <row r="427" spans="2:15" ht="15.75" customHeight="1" x14ac:dyDescent="0.25">
      <c r="B427" s="178"/>
      <c r="C427" s="178"/>
      <c r="D427" s="228" t="s">
        <v>374</v>
      </c>
      <c r="E427" s="92" t="s">
        <v>590</v>
      </c>
      <c r="F427" s="189">
        <v>14</v>
      </c>
      <c r="G427" s="92" t="s">
        <v>339</v>
      </c>
      <c r="H427" s="190"/>
      <c r="I427" s="191"/>
      <c r="J427" s="191"/>
      <c r="K427" s="192"/>
      <c r="L427" s="91"/>
      <c r="M427" s="193">
        <f t="shared" ref="M427:N429" si="66">M428</f>
        <v>2555</v>
      </c>
      <c r="N427" s="193">
        <f t="shared" si="66"/>
        <v>2555</v>
      </c>
      <c r="O427" s="276">
        <f t="shared" si="62"/>
        <v>100</v>
      </c>
    </row>
    <row r="428" spans="2:15" ht="45" customHeight="1" x14ac:dyDescent="0.25">
      <c r="B428" s="178"/>
      <c r="C428" s="178"/>
      <c r="D428" s="95" t="s">
        <v>591</v>
      </c>
      <c r="E428" s="92" t="s">
        <v>590</v>
      </c>
      <c r="F428" s="189">
        <v>14</v>
      </c>
      <c r="G428" s="92" t="s">
        <v>339</v>
      </c>
      <c r="H428" s="190" t="s">
        <v>457</v>
      </c>
      <c r="I428" s="191"/>
      <c r="J428" s="191"/>
      <c r="K428" s="192"/>
      <c r="L428" s="91"/>
      <c r="M428" s="193">
        <f t="shared" si="66"/>
        <v>2555</v>
      </c>
      <c r="N428" s="193">
        <f t="shared" si="66"/>
        <v>2555</v>
      </c>
      <c r="O428" s="193">
        <f t="shared" si="62"/>
        <v>100</v>
      </c>
    </row>
    <row r="429" spans="2:15" ht="30" customHeight="1" x14ac:dyDescent="0.25">
      <c r="B429" s="178"/>
      <c r="C429" s="178"/>
      <c r="D429" s="95" t="s">
        <v>458</v>
      </c>
      <c r="E429" s="92" t="s">
        <v>590</v>
      </c>
      <c r="F429" s="189">
        <v>14</v>
      </c>
      <c r="G429" s="92" t="s">
        <v>339</v>
      </c>
      <c r="H429" s="190" t="s">
        <v>457</v>
      </c>
      <c r="I429" s="191" t="s">
        <v>132</v>
      </c>
      <c r="J429" s="191"/>
      <c r="K429" s="192"/>
      <c r="L429" s="91"/>
      <c r="M429" s="193">
        <f t="shared" si="66"/>
        <v>2555</v>
      </c>
      <c r="N429" s="193">
        <f t="shared" si="66"/>
        <v>2555</v>
      </c>
      <c r="O429" s="193">
        <f t="shared" si="62"/>
        <v>100</v>
      </c>
    </row>
    <row r="430" spans="2:15" ht="47.25" customHeight="1" x14ac:dyDescent="0.25">
      <c r="B430" s="178"/>
      <c r="C430" s="178"/>
      <c r="D430" s="209" t="s">
        <v>459</v>
      </c>
      <c r="E430" s="92" t="s">
        <v>590</v>
      </c>
      <c r="F430" s="189">
        <v>14</v>
      </c>
      <c r="G430" s="92" t="s">
        <v>339</v>
      </c>
      <c r="H430" s="190" t="s">
        <v>457</v>
      </c>
      <c r="I430" s="191" t="s">
        <v>132</v>
      </c>
      <c r="J430" s="191" t="s">
        <v>327</v>
      </c>
      <c r="K430" s="192"/>
      <c r="L430" s="91"/>
      <c r="M430" s="193">
        <f t="shared" ref="M430:N432" si="67">M431</f>
        <v>2555</v>
      </c>
      <c r="N430" s="193">
        <f t="shared" si="67"/>
        <v>2555</v>
      </c>
      <c r="O430" s="193">
        <f t="shared" si="62"/>
        <v>100</v>
      </c>
    </row>
    <row r="431" spans="2:15" ht="46.5" customHeight="1" x14ac:dyDescent="0.25">
      <c r="B431" s="178"/>
      <c r="C431" s="178"/>
      <c r="D431" s="228" t="s">
        <v>623</v>
      </c>
      <c r="E431" s="92" t="s">
        <v>590</v>
      </c>
      <c r="F431" s="189">
        <v>14</v>
      </c>
      <c r="G431" s="92" t="s">
        <v>339</v>
      </c>
      <c r="H431" s="190" t="s">
        <v>457</v>
      </c>
      <c r="I431" s="191" t="s">
        <v>132</v>
      </c>
      <c r="J431" s="191" t="s">
        <v>327</v>
      </c>
      <c r="K431" s="192">
        <v>44205</v>
      </c>
      <c r="L431" s="91"/>
      <c r="M431" s="193">
        <f t="shared" si="67"/>
        <v>2555</v>
      </c>
      <c r="N431" s="193">
        <f t="shared" si="67"/>
        <v>2555</v>
      </c>
      <c r="O431" s="273">
        <f t="shared" si="62"/>
        <v>100</v>
      </c>
    </row>
    <row r="432" spans="2:15" ht="16.5" customHeight="1" x14ac:dyDescent="0.25">
      <c r="B432" s="178"/>
      <c r="C432" s="178"/>
      <c r="D432" s="95" t="s">
        <v>619</v>
      </c>
      <c r="E432" s="92" t="s">
        <v>590</v>
      </c>
      <c r="F432" s="189">
        <v>14</v>
      </c>
      <c r="G432" s="92" t="s">
        <v>339</v>
      </c>
      <c r="H432" s="190" t="s">
        <v>457</v>
      </c>
      <c r="I432" s="191" t="s">
        <v>132</v>
      </c>
      <c r="J432" s="191" t="s">
        <v>327</v>
      </c>
      <c r="K432" s="192">
        <v>44205</v>
      </c>
      <c r="L432" s="91">
        <v>500</v>
      </c>
      <c r="M432" s="193">
        <f t="shared" si="67"/>
        <v>2555</v>
      </c>
      <c r="N432" s="193">
        <f t="shared" si="67"/>
        <v>2555</v>
      </c>
      <c r="O432" s="193">
        <f t="shared" si="62"/>
        <v>100</v>
      </c>
    </row>
    <row r="433" spans="2:16" ht="15.75" customHeight="1" x14ac:dyDescent="0.25">
      <c r="B433" s="178"/>
      <c r="C433" s="178"/>
      <c r="D433" s="95" t="s">
        <v>100</v>
      </c>
      <c r="E433" s="92" t="s">
        <v>590</v>
      </c>
      <c r="F433" s="189">
        <v>14</v>
      </c>
      <c r="G433" s="92" t="s">
        <v>339</v>
      </c>
      <c r="H433" s="190" t="s">
        <v>457</v>
      </c>
      <c r="I433" s="191" t="s">
        <v>132</v>
      </c>
      <c r="J433" s="191" t="s">
        <v>327</v>
      </c>
      <c r="K433" s="192">
        <v>44205</v>
      </c>
      <c r="L433" s="91">
        <v>520</v>
      </c>
      <c r="M433" s="193">
        <v>2555</v>
      </c>
      <c r="N433" s="193">
        <v>2555</v>
      </c>
      <c r="O433" s="274">
        <f t="shared" si="62"/>
        <v>100</v>
      </c>
    </row>
    <row r="434" spans="2:16" ht="30" customHeight="1" x14ac:dyDescent="0.25">
      <c r="B434" s="178"/>
      <c r="C434" s="178"/>
      <c r="D434" s="95" t="s">
        <v>624</v>
      </c>
      <c r="E434" s="92" t="s">
        <v>625</v>
      </c>
      <c r="F434" s="189"/>
      <c r="G434" s="92"/>
      <c r="H434" s="190"/>
      <c r="I434" s="191"/>
      <c r="J434" s="191"/>
      <c r="K434" s="192"/>
      <c r="L434" s="91"/>
      <c r="M434" s="193">
        <f>M435+M459+M470+M570+M608+M622</f>
        <v>513731.15337999997</v>
      </c>
      <c r="N434" s="193">
        <f>N435+N459+N470+N570+N608+N622</f>
        <v>497694.65700000001</v>
      </c>
      <c r="O434" s="193">
        <f t="shared" si="62"/>
        <v>96.878426337493693</v>
      </c>
    </row>
    <row r="435" spans="2:16" ht="15.75" customHeight="1" x14ac:dyDescent="0.25">
      <c r="B435" s="178"/>
      <c r="C435" s="178"/>
      <c r="D435" s="95" t="s">
        <v>324</v>
      </c>
      <c r="E435" s="92" t="s">
        <v>625</v>
      </c>
      <c r="F435" s="189" t="s">
        <v>325</v>
      </c>
      <c r="G435" s="92"/>
      <c r="H435" s="190"/>
      <c r="I435" s="191"/>
      <c r="J435" s="191"/>
      <c r="K435" s="192"/>
      <c r="L435" s="247"/>
      <c r="M435" s="193">
        <f>M436+M449</f>
        <v>15698.849099999999</v>
      </c>
      <c r="N435" s="193">
        <f>N436+N449</f>
        <v>15511.163</v>
      </c>
      <c r="O435" s="276">
        <f t="shared" si="62"/>
        <v>98.804459493785444</v>
      </c>
    </row>
    <row r="436" spans="2:16" ht="46.5" customHeight="1" x14ac:dyDescent="0.25">
      <c r="B436" s="178"/>
      <c r="C436" s="178"/>
      <c r="D436" s="95" t="s">
        <v>328</v>
      </c>
      <c r="E436" s="92" t="s">
        <v>625</v>
      </c>
      <c r="F436" s="189" t="s">
        <v>325</v>
      </c>
      <c r="G436" s="92" t="s">
        <v>329</v>
      </c>
      <c r="H436" s="190"/>
      <c r="I436" s="191"/>
      <c r="J436" s="191"/>
      <c r="K436" s="192"/>
      <c r="L436" s="91"/>
      <c r="M436" s="193">
        <f>M437</f>
        <v>5616.3491000000004</v>
      </c>
      <c r="N436" s="193">
        <f>N437</f>
        <v>5516.8689999999997</v>
      </c>
      <c r="O436" s="193">
        <f t="shared" si="62"/>
        <v>98.228740802454737</v>
      </c>
    </row>
    <row r="437" spans="2:16" ht="30" customHeight="1" x14ac:dyDescent="0.25">
      <c r="B437" s="178"/>
      <c r="C437" s="178"/>
      <c r="D437" s="95" t="s">
        <v>626</v>
      </c>
      <c r="E437" s="92" t="s">
        <v>625</v>
      </c>
      <c r="F437" s="189" t="s">
        <v>325</v>
      </c>
      <c r="G437" s="92" t="s">
        <v>329</v>
      </c>
      <c r="H437" s="190" t="s">
        <v>478</v>
      </c>
      <c r="I437" s="191" t="s">
        <v>431</v>
      </c>
      <c r="J437" s="191"/>
      <c r="K437" s="192"/>
      <c r="L437" s="91"/>
      <c r="M437" s="193">
        <f>M438</f>
        <v>5616.3491000000004</v>
      </c>
      <c r="N437" s="193">
        <f>N438</f>
        <v>5516.8689999999997</v>
      </c>
      <c r="O437" s="274">
        <f t="shared" si="62"/>
        <v>98.228740802454737</v>
      </c>
      <c r="P437" s="206"/>
    </row>
    <row r="438" spans="2:16" ht="30.75" customHeight="1" x14ac:dyDescent="0.25">
      <c r="B438" s="178"/>
      <c r="C438" s="178"/>
      <c r="D438" s="95" t="s">
        <v>689</v>
      </c>
      <c r="E438" s="92" t="s">
        <v>625</v>
      </c>
      <c r="F438" s="189" t="s">
        <v>325</v>
      </c>
      <c r="G438" s="92" t="s">
        <v>329</v>
      </c>
      <c r="H438" s="190" t="s">
        <v>478</v>
      </c>
      <c r="I438" s="191" t="s">
        <v>381</v>
      </c>
      <c r="J438" s="191" t="s">
        <v>432</v>
      </c>
      <c r="K438" s="192"/>
      <c r="L438" s="91"/>
      <c r="M438" s="193">
        <f>M439+M442</f>
        <v>5616.3491000000004</v>
      </c>
      <c r="N438" s="193">
        <f>N439+N442</f>
        <v>5516.8689999999997</v>
      </c>
      <c r="O438" s="193">
        <f t="shared" si="62"/>
        <v>98.228740802454737</v>
      </c>
    </row>
    <row r="439" spans="2:16" ht="31.5" customHeight="1" x14ac:dyDescent="0.25">
      <c r="B439" s="178"/>
      <c r="C439" s="178"/>
      <c r="D439" s="95" t="s">
        <v>479</v>
      </c>
      <c r="E439" s="92" t="s">
        <v>625</v>
      </c>
      <c r="F439" s="189" t="s">
        <v>325</v>
      </c>
      <c r="G439" s="92" t="s">
        <v>329</v>
      </c>
      <c r="H439" s="190" t="s">
        <v>478</v>
      </c>
      <c r="I439" s="191" t="s">
        <v>381</v>
      </c>
      <c r="J439" s="191" t="s">
        <v>432</v>
      </c>
      <c r="K439" s="192" t="s">
        <v>480</v>
      </c>
      <c r="L439" s="91"/>
      <c r="M439" s="193">
        <f>M441</f>
        <v>5570.5020000000004</v>
      </c>
      <c r="N439" s="193">
        <f>N441</f>
        <v>5471.0219999999999</v>
      </c>
      <c r="O439" s="193">
        <f t="shared" si="62"/>
        <v>98.214164540287385</v>
      </c>
    </row>
    <row r="440" spans="2:16" ht="62.25" customHeight="1" x14ac:dyDescent="0.25">
      <c r="B440" s="178"/>
      <c r="C440" s="178"/>
      <c r="D440" s="95" t="s">
        <v>57</v>
      </c>
      <c r="E440" s="92" t="s">
        <v>625</v>
      </c>
      <c r="F440" s="189" t="s">
        <v>325</v>
      </c>
      <c r="G440" s="92" t="s">
        <v>329</v>
      </c>
      <c r="H440" s="190" t="s">
        <v>478</v>
      </c>
      <c r="I440" s="191" t="s">
        <v>381</v>
      </c>
      <c r="J440" s="191" t="s">
        <v>432</v>
      </c>
      <c r="K440" s="192" t="s">
        <v>480</v>
      </c>
      <c r="L440" s="91">
        <v>100</v>
      </c>
      <c r="M440" s="193">
        <f>M441</f>
        <v>5570.5020000000004</v>
      </c>
      <c r="N440" s="193">
        <f>N441</f>
        <v>5471.0219999999999</v>
      </c>
      <c r="O440" s="193">
        <f t="shared" si="62"/>
        <v>98.214164540287385</v>
      </c>
    </row>
    <row r="441" spans="2:16" ht="31.5" customHeight="1" x14ac:dyDescent="0.25">
      <c r="B441" s="178"/>
      <c r="C441" s="178"/>
      <c r="D441" s="95" t="s">
        <v>58</v>
      </c>
      <c r="E441" s="92" t="s">
        <v>625</v>
      </c>
      <c r="F441" s="189" t="s">
        <v>325</v>
      </c>
      <c r="G441" s="92" t="s">
        <v>329</v>
      </c>
      <c r="H441" s="190" t="s">
        <v>478</v>
      </c>
      <c r="I441" s="191" t="s">
        <v>381</v>
      </c>
      <c r="J441" s="191" t="s">
        <v>432</v>
      </c>
      <c r="K441" s="192" t="s">
        <v>480</v>
      </c>
      <c r="L441" s="91">
        <v>120</v>
      </c>
      <c r="M441" s="193">
        <v>5570.5020000000004</v>
      </c>
      <c r="N441" s="193">
        <v>5471.0219999999999</v>
      </c>
      <c r="O441" s="274">
        <f t="shared" si="62"/>
        <v>98.214164540287385</v>
      </c>
    </row>
    <row r="442" spans="2:16" ht="31.5" customHeight="1" x14ac:dyDescent="0.25">
      <c r="B442" s="178"/>
      <c r="C442" s="178"/>
      <c r="D442" s="95" t="s">
        <v>437</v>
      </c>
      <c r="E442" s="92" t="s">
        <v>625</v>
      </c>
      <c r="F442" s="189" t="s">
        <v>325</v>
      </c>
      <c r="G442" s="92" t="s">
        <v>329</v>
      </c>
      <c r="H442" s="190" t="s">
        <v>478</v>
      </c>
      <c r="I442" s="191" t="s">
        <v>381</v>
      </c>
      <c r="J442" s="191" t="s">
        <v>432</v>
      </c>
      <c r="K442" s="192" t="s">
        <v>438</v>
      </c>
      <c r="L442" s="91"/>
      <c r="M442" s="193">
        <f>M445+M448+M443</f>
        <v>45.847099999999998</v>
      </c>
      <c r="N442" s="193">
        <f>N445+N448+N443</f>
        <v>45.847000000000001</v>
      </c>
      <c r="O442" s="193">
        <f t="shared" si="62"/>
        <v>99.999781883696031</v>
      </c>
    </row>
    <row r="443" spans="2:16" ht="61.5" customHeight="1" x14ac:dyDescent="0.25">
      <c r="B443" s="178"/>
      <c r="C443" s="178"/>
      <c r="D443" s="95" t="s">
        <v>57</v>
      </c>
      <c r="E443" s="92" t="s">
        <v>625</v>
      </c>
      <c r="F443" s="189" t="s">
        <v>325</v>
      </c>
      <c r="G443" s="92" t="s">
        <v>329</v>
      </c>
      <c r="H443" s="190" t="s">
        <v>478</v>
      </c>
      <c r="I443" s="191" t="s">
        <v>381</v>
      </c>
      <c r="J443" s="191" t="s">
        <v>432</v>
      </c>
      <c r="K443" s="192" t="s">
        <v>438</v>
      </c>
      <c r="L443" s="91">
        <v>100</v>
      </c>
      <c r="M443" s="193">
        <f>M444</f>
        <v>1</v>
      </c>
      <c r="N443" s="193">
        <f>N444</f>
        <v>1</v>
      </c>
      <c r="O443" s="274">
        <f t="shared" ref="O443:O480" si="68">N443/M443*100</f>
        <v>100</v>
      </c>
    </row>
    <row r="444" spans="2:16" ht="31.5" customHeight="1" x14ac:dyDescent="0.25">
      <c r="B444" s="178"/>
      <c r="C444" s="178"/>
      <c r="D444" s="95" t="s">
        <v>58</v>
      </c>
      <c r="E444" s="92" t="s">
        <v>625</v>
      </c>
      <c r="F444" s="189" t="s">
        <v>325</v>
      </c>
      <c r="G444" s="92" t="s">
        <v>329</v>
      </c>
      <c r="H444" s="190" t="s">
        <v>478</v>
      </c>
      <c r="I444" s="191" t="s">
        <v>381</v>
      </c>
      <c r="J444" s="191" t="s">
        <v>432</v>
      </c>
      <c r="K444" s="192" t="s">
        <v>438</v>
      </c>
      <c r="L444" s="91">
        <v>120</v>
      </c>
      <c r="M444" s="193">
        <v>1</v>
      </c>
      <c r="N444" s="193">
        <v>1</v>
      </c>
      <c r="O444" s="193">
        <f t="shared" si="68"/>
        <v>100</v>
      </c>
    </row>
    <row r="445" spans="2:16" ht="31.5" customHeight="1" x14ac:dyDescent="0.25">
      <c r="B445" s="178"/>
      <c r="C445" s="178"/>
      <c r="D445" s="95" t="s">
        <v>59</v>
      </c>
      <c r="E445" s="92" t="s">
        <v>625</v>
      </c>
      <c r="F445" s="189" t="s">
        <v>325</v>
      </c>
      <c r="G445" s="92" t="s">
        <v>329</v>
      </c>
      <c r="H445" s="190" t="s">
        <v>478</v>
      </c>
      <c r="I445" s="191" t="s">
        <v>381</v>
      </c>
      <c r="J445" s="191" t="s">
        <v>432</v>
      </c>
      <c r="K445" s="192" t="s">
        <v>438</v>
      </c>
      <c r="L445" s="91">
        <v>200</v>
      </c>
      <c r="M445" s="193">
        <f>M446</f>
        <v>43.088999999999999</v>
      </c>
      <c r="N445" s="193">
        <f>N446</f>
        <v>43.088999999999999</v>
      </c>
      <c r="O445" s="193">
        <f t="shared" si="68"/>
        <v>100</v>
      </c>
    </row>
    <row r="446" spans="2:16" ht="31.5" customHeight="1" x14ac:dyDescent="0.25">
      <c r="B446" s="178"/>
      <c r="C446" s="178"/>
      <c r="D446" s="95" t="s">
        <v>60</v>
      </c>
      <c r="E446" s="92" t="s">
        <v>625</v>
      </c>
      <c r="F446" s="189" t="s">
        <v>325</v>
      </c>
      <c r="G446" s="92" t="s">
        <v>329</v>
      </c>
      <c r="H446" s="190" t="s">
        <v>478</v>
      </c>
      <c r="I446" s="191" t="s">
        <v>381</v>
      </c>
      <c r="J446" s="191" t="s">
        <v>432</v>
      </c>
      <c r="K446" s="192" t="s">
        <v>438</v>
      </c>
      <c r="L446" s="91">
        <v>240</v>
      </c>
      <c r="M446" s="193">
        <v>43.088999999999999</v>
      </c>
      <c r="N446" s="193">
        <v>43.088999999999999</v>
      </c>
      <c r="O446" s="274">
        <f t="shared" si="68"/>
        <v>100</v>
      </c>
    </row>
    <row r="447" spans="2:16" ht="16.5" customHeight="1" x14ac:dyDescent="0.25">
      <c r="B447" s="178"/>
      <c r="C447" s="178"/>
      <c r="D447" s="95" t="s">
        <v>63</v>
      </c>
      <c r="E447" s="92" t="s">
        <v>625</v>
      </c>
      <c r="F447" s="189" t="s">
        <v>325</v>
      </c>
      <c r="G447" s="92" t="s">
        <v>329</v>
      </c>
      <c r="H447" s="190" t="s">
        <v>478</v>
      </c>
      <c r="I447" s="191" t="s">
        <v>381</v>
      </c>
      <c r="J447" s="191" t="s">
        <v>432</v>
      </c>
      <c r="K447" s="192" t="s">
        <v>438</v>
      </c>
      <c r="L447" s="91">
        <v>800</v>
      </c>
      <c r="M447" s="193">
        <f>M448</f>
        <v>1.7581</v>
      </c>
      <c r="N447" s="193">
        <f>N448</f>
        <v>1.758</v>
      </c>
      <c r="O447" s="276">
        <f t="shared" si="68"/>
        <v>99.994312041408335</v>
      </c>
    </row>
    <row r="448" spans="2:16" ht="15" customHeight="1" x14ac:dyDescent="0.25">
      <c r="B448" s="178"/>
      <c r="C448" s="178"/>
      <c r="D448" s="95" t="s">
        <v>64</v>
      </c>
      <c r="E448" s="92" t="s">
        <v>625</v>
      </c>
      <c r="F448" s="189" t="s">
        <v>325</v>
      </c>
      <c r="G448" s="92" t="s">
        <v>329</v>
      </c>
      <c r="H448" s="190" t="s">
        <v>478</v>
      </c>
      <c r="I448" s="191" t="s">
        <v>381</v>
      </c>
      <c r="J448" s="191" t="s">
        <v>432</v>
      </c>
      <c r="K448" s="192" t="s">
        <v>438</v>
      </c>
      <c r="L448" s="91" t="s">
        <v>496</v>
      </c>
      <c r="M448" s="193">
        <v>1.7581</v>
      </c>
      <c r="N448" s="193">
        <v>1.758</v>
      </c>
      <c r="O448" s="193">
        <f t="shared" si="68"/>
        <v>99.994312041408335</v>
      </c>
    </row>
    <row r="449" spans="2:16" ht="15.75" customHeight="1" x14ac:dyDescent="0.25">
      <c r="B449" s="178"/>
      <c r="C449" s="178"/>
      <c r="D449" s="95" t="s">
        <v>336</v>
      </c>
      <c r="E449" s="92">
        <v>902</v>
      </c>
      <c r="F449" s="189" t="s">
        <v>325</v>
      </c>
      <c r="G449" s="92" t="s">
        <v>337</v>
      </c>
      <c r="H449" s="190"/>
      <c r="I449" s="191"/>
      <c r="J449" s="191"/>
      <c r="K449" s="192"/>
      <c r="L449" s="91"/>
      <c r="M449" s="193">
        <f>M450</f>
        <v>10082.5</v>
      </c>
      <c r="N449" s="193">
        <f>N450</f>
        <v>9994.2939999999999</v>
      </c>
      <c r="O449" s="274">
        <f t="shared" si="68"/>
        <v>99.125157451029011</v>
      </c>
    </row>
    <row r="450" spans="2:16" ht="48.75" customHeight="1" x14ac:dyDescent="0.25">
      <c r="B450" s="178"/>
      <c r="C450" s="178"/>
      <c r="D450" s="95" t="s">
        <v>696</v>
      </c>
      <c r="E450" s="92" t="s">
        <v>625</v>
      </c>
      <c r="F450" s="189" t="s">
        <v>325</v>
      </c>
      <c r="G450" s="92" t="s">
        <v>337</v>
      </c>
      <c r="H450" s="190" t="s">
        <v>483</v>
      </c>
      <c r="I450" s="191" t="s">
        <v>431</v>
      </c>
      <c r="J450" s="191"/>
      <c r="K450" s="192"/>
      <c r="L450" s="91"/>
      <c r="M450" s="193">
        <f t="shared" ref="M450:N451" si="69">M451</f>
        <v>10082.5</v>
      </c>
      <c r="N450" s="193">
        <f t="shared" si="69"/>
        <v>9994.2939999999999</v>
      </c>
      <c r="O450" s="193">
        <f t="shared" si="68"/>
        <v>99.125157451029011</v>
      </c>
    </row>
    <row r="451" spans="2:16" ht="46.5" customHeight="1" x14ac:dyDescent="0.25">
      <c r="B451" s="178"/>
      <c r="C451" s="178"/>
      <c r="D451" s="95" t="s">
        <v>697</v>
      </c>
      <c r="E451" s="92" t="s">
        <v>625</v>
      </c>
      <c r="F451" s="189" t="s">
        <v>325</v>
      </c>
      <c r="G451" s="92" t="s">
        <v>337</v>
      </c>
      <c r="H451" s="190" t="s">
        <v>483</v>
      </c>
      <c r="I451" s="191" t="s">
        <v>380</v>
      </c>
      <c r="J451" s="191" t="s">
        <v>432</v>
      </c>
      <c r="K451" s="192"/>
      <c r="L451" s="91"/>
      <c r="M451" s="193">
        <f>M452</f>
        <v>10082.5</v>
      </c>
      <c r="N451" s="193">
        <f t="shared" si="69"/>
        <v>9994.2939999999999</v>
      </c>
      <c r="O451" s="274">
        <f t="shared" si="68"/>
        <v>99.125157451029011</v>
      </c>
    </row>
    <row r="452" spans="2:16" ht="15" customHeight="1" x14ac:dyDescent="0.25">
      <c r="B452" s="210"/>
      <c r="C452" s="178"/>
      <c r="D452" s="95" t="s">
        <v>101</v>
      </c>
      <c r="E452" s="92" t="s">
        <v>625</v>
      </c>
      <c r="F452" s="189" t="s">
        <v>325</v>
      </c>
      <c r="G452" s="92" t="s">
        <v>337</v>
      </c>
      <c r="H452" s="190" t="s">
        <v>483</v>
      </c>
      <c r="I452" s="191" t="s">
        <v>380</v>
      </c>
      <c r="J452" s="191" t="s">
        <v>432</v>
      </c>
      <c r="K452" s="192" t="s">
        <v>627</v>
      </c>
      <c r="L452" s="91"/>
      <c r="M452" s="193">
        <f>M453+M455+M458</f>
        <v>10082.5</v>
      </c>
      <c r="N452" s="193">
        <f>N453+N455+N458</f>
        <v>9994.2939999999999</v>
      </c>
      <c r="O452" s="193">
        <f t="shared" si="68"/>
        <v>99.125157451029011</v>
      </c>
    </row>
    <row r="453" spans="2:16" ht="61.5" customHeight="1" x14ac:dyDescent="0.25">
      <c r="B453" s="210"/>
      <c r="C453" s="178"/>
      <c r="D453" s="95" t="s">
        <v>57</v>
      </c>
      <c r="E453" s="92" t="s">
        <v>625</v>
      </c>
      <c r="F453" s="189" t="s">
        <v>325</v>
      </c>
      <c r="G453" s="92" t="s">
        <v>337</v>
      </c>
      <c r="H453" s="190" t="s">
        <v>483</v>
      </c>
      <c r="I453" s="191" t="s">
        <v>380</v>
      </c>
      <c r="J453" s="191" t="s">
        <v>432</v>
      </c>
      <c r="K453" s="192" t="s">
        <v>627</v>
      </c>
      <c r="L453" s="91">
        <v>100</v>
      </c>
      <c r="M453" s="193">
        <f>M454</f>
        <v>8756.84</v>
      </c>
      <c r="N453" s="193">
        <f>N454</f>
        <v>8681.2999999999993</v>
      </c>
      <c r="O453" s="193">
        <f t="shared" si="68"/>
        <v>99.137360052256284</v>
      </c>
    </row>
    <row r="454" spans="2:16" ht="15" customHeight="1" x14ac:dyDescent="0.25">
      <c r="B454" s="210"/>
      <c r="C454" s="178"/>
      <c r="D454" s="95" t="s">
        <v>69</v>
      </c>
      <c r="E454" s="92" t="s">
        <v>625</v>
      </c>
      <c r="F454" s="189" t="s">
        <v>325</v>
      </c>
      <c r="G454" s="92" t="s">
        <v>337</v>
      </c>
      <c r="H454" s="190" t="s">
        <v>483</v>
      </c>
      <c r="I454" s="191" t="s">
        <v>380</v>
      </c>
      <c r="J454" s="191" t="s">
        <v>432</v>
      </c>
      <c r="K454" s="192" t="s">
        <v>627</v>
      </c>
      <c r="L454" s="91" t="s">
        <v>495</v>
      </c>
      <c r="M454" s="193">
        <v>8756.84</v>
      </c>
      <c r="N454" s="193">
        <v>8681.2999999999993</v>
      </c>
      <c r="O454" s="273">
        <f t="shared" si="68"/>
        <v>99.137360052256284</v>
      </c>
    </row>
    <row r="455" spans="2:16" ht="30" customHeight="1" x14ac:dyDescent="0.25">
      <c r="B455" s="210"/>
      <c r="C455" s="178"/>
      <c r="D455" s="95" t="s">
        <v>59</v>
      </c>
      <c r="E455" s="92" t="s">
        <v>625</v>
      </c>
      <c r="F455" s="189" t="s">
        <v>325</v>
      </c>
      <c r="G455" s="92" t="s">
        <v>337</v>
      </c>
      <c r="H455" s="190" t="s">
        <v>483</v>
      </c>
      <c r="I455" s="191" t="s">
        <v>380</v>
      </c>
      <c r="J455" s="191" t="s">
        <v>432</v>
      </c>
      <c r="K455" s="192" t="s">
        <v>627</v>
      </c>
      <c r="L455" s="91">
        <v>200</v>
      </c>
      <c r="M455" s="193">
        <f>M456</f>
        <v>1320.96</v>
      </c>
      <c r="N455" s="193">
        <f>N456</f>
        <v>1308.3409999999999</v>
      </c>
      <c r="O455" s="274">
        <f t="shared" si="68"/>
        <v>99.04470990794573</v>
      </c>
    </row>
    <row r="456" spans="2:16" ht="30" customHeight="1" x14ac:dyDescent="0.25">
      <c r="B456" s="210"/>
      <c r="C456" s="178"/>
      <c r="D456" s="95" t="s">
        <v>60</v>
      </c>
      <c r="E456" s="92" t="s">
        <v>625</v>
      </c>
      <c r="F456" s="189" t="s">
        <v>325</v>
      </c>
      <c r="G456" s="92" t="s">
        <v>337</v>
      </c>
      <c r="H456" s="190" t="s">
        <v>483</v>
      </c>
      <c r="I456" s="191" t="s">
        <v>380</v>
      </c>
      <c r="J456" s="191" t="s">
        <v>432</v>
      </c>
      <c r="K456" s="192" t="s">
        <v>627</v>
      </c>
      <c r="L456" s="91" t="s">
        <v>443</v>
      </c>
      <c r="M456" s="193">
        <v>1320.96</v>
      </c>
      <c r="N456" s="193">
        <v>1308.3409999999999</v>
      </c>
      <c r="O456" s="193">
        <f t="shared" si="68"/>
        <v>99.04470990794573</v>
      </c>
    </row>
    <row r="457" spans="2:16" ht="15" customHeight="1" x14ac:dyDescent="0.25">
      <c r="B457" s="178"/>
      <c r="C457" s="178"/>
      <c r="D457" s="95" t="s">
        <v>63</v>
      </c>
      <c r="E457" s="92" t="s">
        <v>625</v>
      </c>
      <c r="F457" s="189" t="s">
        <v>325</v>
      </c>
      <c r="G457" s="92" t="s">
        <v>337</v>
      </c>
      <c r="H457" s="190" t="s">
        <v>483</v>
      </c>
      <c r="I457" s="191" t="s">
        <v>380</v>
      </c>
      <c r="J457" s="191" t="s">
        <v>432</v>
      </c>
      <c r="K457" s="192" t="s">
        <v>627</v>
      </c>
      <c r="L457" s="91">
        <v>800</v>
      </c>
      <c r="M457" s="193">
        <f>M458</f>
        <v>4.7</v>
      </c>
      <c r="N457" s="193">
        <f>N458</f>
        <v>4.6529999999999996</v>
      </c>
      <c r="O457" s="193">
        <f t="shared" si="68"/>
        <v>98.999999999999986</v>
      </c>
    </row>
    <row r="458" spans="2:16" ht="16.5" customHeight="1" x14ac:dyDescent="0.25">
      <c r="B458" s="178"/>
      <c r="C458" s="178"/>
      <c r="D458" s="95" t="s">
        <v>64</v>
      </c>
      <c r="E458" s="92" t="s">
        <v>625</v>
      </c>
      <c r="F458" s="189" t="s">
        <v>325</v>
      </c>
      <c r="G458" s="92" t="s">
        <v>337</v>
      </c>
      <c r="H458" s="190" t="s">
        <v>483</v>
      </c>
      <c r="I458" s="191" t="s">
        <v>380</v>
      </c>
      <c r="J458" s="191" t="s">
        <v>432</v>
      </c>
      <c r="K458" s="192" t="s">
        <v>627</v>
      </c>
      <c r="L458" s="91" t="s">
        <v>496</v>
      </c>
      <c r="M458" s="193">
        <v>4.7</v>
      </c>
      <c r="N458" s="193">
        <v>4.6529999999999996</v>
      </c>
      <c r="O458" s="274">
        <f t="shared" si="68"/>
        <v>98.999999999999986</v>
      </c>
    </row>
    <row r="459" spans="2:16" s="181" customFormat="1" ht="31.5" customHeight="1" x14ac:dyDescent="0.25">
      <c r="B459" s="182"/>
      <c r="C459" s="182"/>
      <c r="D459" s="95" t="s">
        <v>338</v>
      </c>
      <c r="E459" s="92">
        <v>902</v>
      </c>
      <c r="F459" s="189" t="s">
        <v>339</v>
      </c>
      <c r="G459" s="92"/>
      <c r="H459" s="190"/>
      <c r="I459" s="191"/>
      <c r="J459" s="191"/>
      <c r="K459" s="192"/>
      <c r="L459" s="91"/>
      <c r="M459" s="193">
        <f t="shared" ref="M459:N461" si="70">M460</f>
        <v>1619.5</v>
      </c>
      <c r="N459" s="193">
        <f t="shared" si="70"/>
        <v>1564.7619999999999</v>
      </c>
      <c r="O459" s="193">
        <f t="shared" si="68"/>
        <v>96.620067922198203</v>
      </c>
      <c r="P459" s="172"/>
    </row>
    <row r="460" spans="2:16" ht="31.5" customHeight="1" x14ac:dyDescent="0.25">
      <c r="B460" s="178"/>
      <c r="C460" s="178"/>
      <c r="D460" s="95" t="s">
        <v>628</v>
      </c>
      <c r="E460" s="92">
        <v>902</v>
      </c>
      <c r="F460" s="189" t="s">
        <v>339</v>
      </c>
      <c r="G460" s="92">
        <v>10</v>
      </c>
      <c r="H460" s="190"/>
      <c r="I460" s="191"/>
      <c r="J460" s="191"/>
      <c r="K460" s="192"/>
      <c r="L460" s="91"/>
      <c r="M460" s="193">
        <f t="shared" si="70"/>
        <v>1619.5</v>
      </c>
      <c r="N460" s="193">
        <f t="shared" si="70"/>
        <v>1564.7619999999999</v>
      </c>
      <c r="O460" s="274">
        <f t="shared" si="68"/>
        <v>96.620067922198203</v>
      </c>
    </row>
    <row r="461" spans="2:16" ht="60" customHeight="1" x14ac:dyDescent="0.25">
      <c r="B461" s="178"/>
      <c r="C461" s="178"/>
      <c r="D461" s="95" t="s">
        <v>629</v>
      </c>
      <c r="E461" s="92" t="s">
        <v>625</v>
      </c>
      <c r="F461" s="189" t="s">
        <v>339</v>
      </c>
      <c r="G461" s="92">
        <v>10</v>
      </c>
      <c r="H461" s="190" t="s">
        <v>357</v>
      </c>
      <c r="I461" s="191" t="s">
        <v>431</v>
      </c>
      <c r="J461" s="191"/>
      <c r="K461" s="192"/>
      <c r="L461" s="91"/>
      <c r="M461" s="193">
        <f t="shared" si="70"/>
        <v>1619.5</v>
      </c>
      <c r="N461" s="193">
        <f t="shared" si="70"/>
        <v>1564.7619999999999</v>
      </c>
      <c r="O461" s="193">
        <f t="shared" si="68"/>
        <v>96.620067922198203</v>
      </c>
    </row>
    <row r="462" spans="2:16" ht="30" customHeight="1" x14ac:dyDescent="0.25">
      <c r="B462" s="178"/>
      <c r="C462" s="178"/>
      <c r="D462" s="207" t="s">
        <v>630</v>
      </c>
      <c r="E462" s="92" t="s">
        <v>625</v>
      </c>
      <c r="F462" s="189" t="s">
        <v>339</v>
      </c>
      <c r="G462" s="92">
        <v>10</v>
      </c>
      <c r="H462" s="190" t="s">
        <v>357</v>
      </c>
      <c r="I462" s="191" t="s">
        <v>431</v>
      </c>
      <c r="J462" s="191" t="s">
        <v>325</v>
      </c>
      <c r="K462" s="192"/>
      <c r="L462" s="91"/>
      <c r="M462" s="193">
        <f>M463</f>
        <v>1619.5</v>
      </c>
      <c r="N462" s="193">
        <f>N463</f>
        <v>1564.7619999999999</v>
      </c>
      <c r="O462" s="274">
        <f t="shared" si="68"/>
        <v>96.620067922198203</v>
      </c>
    </row>
    <row r="463" spans="2:16" ht="47.25" customHeight="1" x14ac:dyDescent="0.25">
      <c r="B463" s="178"/>
      <c r="C463" s="178"/>
      <c r="D463" s="95" t="s">
        <v>597</v>
      </c>
      <c r="E463" s="92" t="s">
        <v>625</v>
      </c>
      <c r="F463" s="189" t="s">
        <v>339</v>
      </c>
      <c r="G463" s="92">
        <v>10</v>
      </c>
      <c r="H463" s="190" t="s">
        <v>357</v>
      </c>
      <c r="I463" s="191" t="s">
        <v>431</v>
      </c>
      <c r="J463" s="191" t="s">
        <v>325</v>
      </c>
      <c r="K463" s="192" t="s">
        <v>598</v>
      </c>
      <c r="L463" s="91"/>
      <c r="M463" s="193">
        <f>M464+M466+M469</f>
        <v>1619.5</v>
      </c>
      <c r="N463" s="193">
        <f>N464+N466+N469</f>
        <v>1564.7619999999999</v>
      </c>
      <c r="O463" s="193">
        <f t="shared" si="68"/>
        <v>96.620067922198203</v>
      </c>
    </row>
    <row r="464" spans="2:16" ht="60.75" customHeight="1" x14ac:dyDescent="0.25">
      <c r="B464" s="178"/>
      <c r="C464" s="178"/>
      <c r="D464" s="95" t="s">
        <v>57</v>
      </c>
      <c r="E464" s="92" t="s">
        <v>625</v>
      </c>
      <c r="F464" s="189" t="s">
        <v>339</v>
      </c>
      <c r="G464" s="92">
        <v>10</v>
      </c>
      <c r="H464" s="190" t="s">
        <v>357</v>
      </c>
      <c r="I464" s="191" t="s">
        <v>431</v>
      </c>
      <c r="J464" s="191" t="s">
        <v>325</v>
      </c>
      <c r="K464" s="192" t="s">
        <v>598</v>
      </c>
      <c r="L464" s="91">
        <v>100</v>
      </c>
      <c r="M464" s="193">
        <f>M465</f>
        <v>1435.8</v>
      </c>
      <c r="N464" s="193">
        <f>N465</f>
        <v>1431.8</v>
      </c>
      <c r="O464" s="274">
        <f t="shared" si="68"/>
        <v>99.721409667084544</v>
      </c>
    </row>
    <row r="465" spans="2:16" ht="15" customHeight="1" x14ac:dyDescent="0.25">
      <c r="B465" s="178"/>
      <c r="C465" s="178"/>
      <c r="D465" s="95" t="s">
        <v>69</v>
      </c>
      <c r="E465" s="92" t="s">
        <v>625</v>
      </c>
      <c r="F465" s="189" t="s">
        <v>339</v>
      </c>
      <c r="G465" s="92">
        <v>10</v>
      </c>
      <c r="H465" s="190" t="s">
        <v>357</v>
      </c>
      <c r="I465" s="191" t="s">
        <v>431</v>
      </c>
      <c r="J465" s="191" t="s">
        <v>325</v>
      </c>
      <c r="K465" s="192" t="s">
        <v>598</v>
      </c>
      <c r="L465" s="91" t="s">
        <v>495</v>
      </c>
      <c r="M465" s="193">
        <v>1435.8</v>
      </c>
      <c r="N465" s="193">
        <v>1431.8</v>
      </c>
      <c r="O465" s="193">
        <f t="shared" si="68"/>
        <v>99.721409667084544</v>
      </c>
    </row>
    <row r="466" spans="2:16" ht="31.5" customHeight="1" x14ac:dyDescent="0.25">
      <c r="B466" s="178"/>
      <c r="C466" s="178"/>
      <c r="D466" s="95" t="s">
        <v>59</v>
      </c>
      <c r="E466" s="92" t="s">
        <v>625</v>
      </c>
      <c r="F466" s="189" t="s">
        <v>339</v>
      </c>
      <c r="G466" s="92">
        <v>10</v>
      </c>
      <c r="H466" s="190" t="s">
        <v>357</v>
      </c>
      <c r="I466" s="191" t="s">
        <v>431</v>
      </c>
      <c r="J466" s="191" t="s">
        <v>325</v>
      </c>
      <c r="K466" s="192" t="s">
        <v>598</v>
      </c>
      <c r="L466" s="91">
        <v>200</v>
      </c>
      <c r="M466" s="193">
        <f>M467</f>
        <v>180.8</v>
      </c>
      <c r="N466" s="193">
        <f>N467</f>
        <v>130.452</v>
      </c>
      <c r="O466" s="273">
        <f t="shared" si="68"/>
        <v>72.152654867256629</v>
      </c>
    </row>
    <row r="467" spans="2:16" ht="31.5" customHeight="1" x14ac:dyDescent="0.25">
      <c r="B467" s="178"/>
      <c r="C467" s="178"/>
      <c r="D467" s="95" t="s">
        <v>60</v>
      </c>
      <c r="E467" s="92" t="s">
        <v>625</v>
      </c>
      <c r="F467" s="189" t="s">
        <v>339</v>
      </c>
      <c r="G467" s="92">
        <v>10</v>
      </c>
      <c r="H467" s="190" t="s">
        <v>357</v>
      </c>
      <c r="I467" s="191" t="s">
        <v>431</v>
      </c>
      <c r="J467" s="191" t="s">
        <v>325</v>
      </c>
      <c r="K467" s="192" t="s">
        <v>598</v>
      </c>
      <c r="L467" s="91" t="s">
        <v>443</v>
      </c>
      <c r="M467" s="193">
        <v>180.8</v>
      </c>
      <c r="N467" s="193">
        <v>130.452</v>
      </c>
      <c r="O467" s="274">
        <f t="shared" si="68"/>
        <v>72.152654867256629</v>
      </c>
    </row>
    <row r="468" spans="2:16" ht="16.5" customHeight="1" x14ac:dyDescent="0.25">
      <c r="B468" s="178"/>
      <c r="C468" s="178"/>
      <c r="D468" s="95" t="s">
        <v>63</v>
      </c>
      <c r="E468" s="92" t="s">
        <v>625</v>
      </c>
      <c r="F468" s="189" t="s">
        <v>339</v>
      </c>
      <c r="G468" s="92">
        <v>10</v>
      </c>
      <c r="H468" s="190" t="s">
        <v>357</v>
      </c>
      <c r="I468" s="191" t="s">
        <v>431</v>
      </c>
      <c r="J468" s="191" t="s">
        <v>325</v>
      </c>
      <c r="K468" s="192" t="s">
        <v>598</v>
      </c>
      <c r="L468" s="91">
        <v>800</v>
      </c>
      <c r="M468" s="193">
        <f>M469</f>
        <v>2.9</v>
      </c>
      <c r="N468" s="193">
        <f>N469</f>
        <v>2.5099999999999998</v>
      </c>
      <c r="O468" s="193">
        <f t="shared" si="68"/>
        <v>86.551724137931032</v>
      </c>
    </row>
    <row r="469" spans="2:16" ht="15" customHeight="1" x14ac:dyDescent="0.25">
      <c r="B469" s="178"/>
      <c r="C469" s="178"/>
      <c r="D469" s="95" t="s">
        <v>64</v>
      </c>
      <c r="E469" s="92" t="s">
        <v>625</v>
      </c>
      <c r="F469" s="189" t="s">
        <v>339</v>
      </c>
      <c r="G469" s="92">
        <v>10</v>
      </c>
      <c r="H469" s="190" t="s">
        <v>357</v>
      </c>
      <c r="I469" s="191" t="s">
        <v>431</v>
      </c>
      <c r="J469" s="191" t="s">
        <v>325</v>
      </c>
      <c r="K469" s="192" t="s">
        <v>598</v>
      </c>
      <c r="L469" s="91" t="s">
        <v>496</v>
      </c>
      <c r="M469" s="193">
        <v>2.9</v>
      </c>
      <c r="N469" s="193">
        <v>2.5099999999999998</v>
      </c>
      <c r="O469" s="193">
        <f t="shared" si="68"/>
        <v>86.551724137931032</v>
      </c>
    </row>
    <row r="470" spans="2:16" s="181" customFormat="1" x14ac:dyDescent="0.25">
      <c r="B470" s="182"/>
      <c r="C470" s="182"/>
      <c r="D470" s="95" t="s">
        <v>350</v>
      </c>
      <c r="E470" s="92">
        <v>902</v>
      </c>
      <c r="F470" s="189" t="s">
        <v>335</v>
      </c>
      <c r="G470" s="92"/>
      <c r="H470" s="190"/>
      <c r="I470" s="191"/>
      <c r="J470" s="191"/>
      <c r="K470" s="192"/>
      <c r="L470" s="91"/>
      <c r="M470" s="193">
        <f>M471+M501+M536+M551+M560</f>
        <v>435117.81357</v>
      </c>
      <c r="N470" s="193">
        <f>N471+N501+N536+N551+N560</f>
        <v>421223.59500000003</v>
      </c>
      <c r="O470" s="193">
        <f t="shared" si="68"/>
        <v>96.806791600646633</v>
      </c>
      <c r="P470" s="172"/>
    </row>
    <row r="471" spans="2:16" x14ac:dyDescent="0.25">
      <c r="B471" s="178"/>
      <c r="C471" s="178"/>
      <c r="D471" s="95" t="s">
        <v>351</v>
      </c>
      <c r="E471" s="92">
        <v>902</v>
      </c>
      <c r="F471" s="189" t="s">
        <v>335</v>
      </c>
      <c r="G471" s="92" t="s">
        <v>325</v>
      </c>
      <c r="H471" s="190"/>
      <c r="I471" s="191"/>
      <c r="J471" s="191"/>
      <c r="K471" s="192"/>
      <c r="L471" s="91"/>
      <c r="M471" s="193">
        <f>M472+M483+M495</f>
        <v>94471.807980000012</v>
      </c>
      <c r="N471" s="193">
        <f>N472+N483+N495</f>
        <v>93142.877000000008</v>
      </c>
      <c r="O471" s="274">
        <f t="shared" si="68"/>
        <v>98.593304173578062</v>
      </c>
    </row>
    <row r="472" spans="2:16" ht="30" customHeight="1" x14ac:dyDescent="0.25">
      <c r="B472" s="178"/>
      <c r="C472" s="178"/>
      <c r="D472" s="95" t="s">
        <v>439</v>
      </c>
      <c r="E472" s="92" t="s">
        <v>625</v>
      </c>
      <c r="F472" s="189" t="s">
        <v>335</v>
      </c>
      <c r="G472" s="92" t="s">
        <v>325</v>
      </c>
      <c r="H472" s="190" t="s">
        <v>327</v>
      </c>
      <c r="I472" s="191" t="s">
        <v>431</v>
      </c>
      <c r="J472" s="191"/>
      <c r="K472" s="192"/>
      <c r="L472" s="91"/>
      <c r="M472" s="193">
        <f>M473+M489</f>
        <v>94062.264980000007</v>
      </c>
      <c r="N472" s="193">
        <f>N473</f>
        <v>92733.334000000003</v>
      </c>
      <c r="O472" s="193">
        <f t="shared" si="68"/>
        <v>98.58717948129086</v>
      </c>
    </row>
    <row r="473" spans="2:16" ht="15" customHeight="1" x14ac:dyDescent="0.25">
      <c r="B473" s="178"/>
      <c r="C473" s="178"/>
      <c r="D473" s="208" t="s">
        <v>560</v>
      </c>
      <c r="E473" s="92" t="s">
        <v>625</v>
      </c>
      <c r="F473" s="189" t="s">
        <v>335</v>
      </c>
      <c r="G473" s="92" t="s">
        <v>325</v>
      </c>
      <c r="H473" s="190" t="s">
        <v>327</v>
      </c>
      <c r="I473" s="191" t="s">
        <v>431</v>
      </c>
      <c r="J473" s="191" t="s">
        <v>325</v>
      </c>
      <c r="K473" s="192"/>
      <c r="L473" s="91"/>
      <c r="M473" s="193">
        <f>M474+M477+M480</f>
        <v>94062.264980000007</v>
      </c>
      <c r="N473" s="193">
        <f>N474+N477+N480</f>
        <v>92733.334000000003</v>
      </c>
      <c r="O473" s="193">
        <f t="shared" si="68"/>
        <v>98.58717948129086</v>
      </c>
    </row>
    <row r="474" spans="2:16" ht="15" customHeight="1" x14ac:dyDescent="0.25">
      <c r="B474" s="178"/>
      <c r="C474" s="178"/>
      <c r="D474" s="95" t="s">
        <v>102</v>
      </c>
      <c r="E474" s="92" t="s">
        <v>625</v>
      </c>
      <c r="F474" s="189" t="s">
        <v>335</v>
      </c>
      <c r="G474" s="92" t="s">
        <v>325</v>
      </c>
      <c r="H474" s="190" t="s">
        <v>327</v>
      </c>
      <c r="I474" s="191" t="s">
        <v>431</v>
      </c>
      <c r="J474" s="191" t="s">
        <v>325</v>
      </c>
      <c r="K474" s="192" t="s">
        <v>631</v>
      </c>
      <c r="L474" s="91"/>
      <c r="M474" s="193">
        <f t="shared" ref="M474:N475" si="71">M475</f>
        <v>23655.78198</v>
      </c>
      <c r="N474" s="193">
        <f t="shared" si="71"/>
        <v>22326.850999999999</v>
      </c>
      <c r="O474" s="274">
        <f t="shared" si="68"/>
        <v>94.382214964935173</v>
      </c>
    </row>
    <row r="475" spans="2:16" ht="30.75" customHeight="1" x14ac:dyDescent="0.25">
      <c r="B475" s="178"/>
      <c r="C475" s="178"/>
      <c r="D475" s="208" t="s">
        <v>95</v>
      </c>
      <c r="E475" s="92" t="s">
        <v>625</v>
      </c>
      <c r="F475" s="189" t="s">
        <v>335</v>
      </c>
      <c r="G475" s="92" t="s">
        <v>325</v>
      </c>
      <c r="H475" s="190" t="s">
        <v>327</v>
      </c>
      <c r="I475" s="191" t="s">
        <v>431</v>
      </c>
      <c r="J475" s="191" t="s">
        <v>325</v>
      </c>
      <c r="K475" s="192" t="s">
        <v>631</v>
      </c>
      <c r="L475" s="91">
        <v>600</v>
      </c>
      <c r="M475" s="193">
        <f t="shared" si="71"/>
        <v>23655.78198</v>
      </c>
      <c r="N475" s="193">
        <f t="shared" si="71"/>
        <v>22326.850999999999</v>
      </c>
      <c r="O475" s="276">
        <f t="shared" si="68"/>
        <v>94.382214964935173</v>
      </c>
    </row>
    <row r="476" spans="2:16" ht="15" customHeight="1" x14ac:dyDescent="0.25">
      <c r="B476" s="178"/>
      <c r="C476" s="178"/>
      <c r="D476" s="95" t="s">
        <v>103</v>
      </c>
      <c r="E476" s="92" t="s">
        <v>625</v>
      </c>
      <c r="F476" s="189" t="s">
        <v>335</v>
      </c>
      <c r="G476" s="92" t="s">
        <v>325</v>
      </c>
      <c r="H476" s="190" t="s">
        <v>327</v>
      </c>
      <c r="I476" s="191" t="s">
        <v>431</v>
      </c>
      <c r="J476" s="191" t="s">
        <v>325</v>
      </c>
      <c r="K476" s="192" t="s">
        <v>631</v>
      </c>
      <c r="L476" s="91" t="s">
        <v>632</v>
      </c>
      <c r="M476" s="193">
        <v>23655.78198</v>
      </c>
      <c r="N476" s="193">
        <v>22326.850999999999</v>
      </c>
      <c r="O476" s="276">
        <f t="shared" si="68"/>
        <v>94.382214964935173</v>
      </c>
    </row>
    <row r="477" spans="2:16" ht="137.25" customHeight="1" x14ac:dyDescent="0.25">
      <c r="B477" s="178"/>
      <c r="C477" s="178"/>
      <c r="D477" s="95" t="s">
        <v>634</v>
      </c>
      <c r="E477" s="92" t="s">
        <v>625</v>
      </c>
      <c r="F477" s="189" t="s">
        <v>335</v>
      </c>
      <c r="G477" s="92" t="s">
        <v>325</v>
      </c>
      <c r="H477" s="190" t="s">
        <v>327</v>
      </c>
      <c r="I477" s="191" t="s">
        <v>431</v>
      </c>
      <c r="J477" s="191" t="s">
        <v>325</v>
      </c>
      <c r="K477" s="192" t="s">
        <v>635</v>
      </c>
      <c r="L477" s="91"/>
      <c r="M477" s="193">
        <f t="shared" ref="M477:N478" si="72">M478</f>
        <v>68300.100000000006</v>
      </c>
      <c r="N477" s="193">
        <f t="shared" si="72"/>
        <v>68300.100000000006</v>
      </c>
      <c r="O477" s="276">
        <f t="shared" si="68"/>
        <v>100</v>
      </c>
    </row>
    <row r="478" spans="2:16" ht="30.75" customHeight="1" x14ac:dyDescent="0.25">
      <c r="B478" s="178"/>
      <c r="C478" s="178"/>
      <c r="D478" s="208" t="s">
        <v>95</v>
      </c>
      <c r="E478" s="92" t="s">
        <v>625</v>
      </c>
      <c r="F478" s="189" t="s">
        <v>335</v>
      </c>
      <c r="G478" s="92" t="s">
        <v>325</v>
      </c>
      <c r="H478" s="190" t="s">
        <v>327</v>
      </c>
      <c r="I478" s="191" t="s">
        <v>431</v>
      </c>
      <c r="J478" s="191" t="s">
        <v>325</v>
      </c>
      <c r="K478" s="192" t="s">
        <v>635</v>
      </c>
      <c r="L478" s="91">
        <v>600</v>
      </c>
      <c r="M478" s="193">
        <f t="shared" si="72"/>
        <v>68300.100000000006</v>
      </c>
      <c r="N478" s="193">
        <f t="shared" si="72"/>
        <v>68300.100000000006</v>
      </c>
      <c r="O478" s="276">
        <f t="shared" si="68"/>
        <v>100</v>
      </c>
    </row>
    <row r="479" spans="2:16" ht="17.25" customHeight="1" x14ac:dyDescent="0.25">
      <c r="B479" s="178"/>
      <c r="C479" s="178"/>
      <c r="D479" s="95" t="s">
        <v>103</v>
      </c>
      <c r="E479" s="91" t="s">
        <v>625</v>
      </c>
      <c r="F479" s="189" t="s">
        <v>335</v>
      </c>
      <c r="G479" s="92" t="s">
        <v>325</v>
      </c>
      <c r="H479" s="190" t="s">
        <v>327</v>
      </c>
      <c r="I479" s="191" t="s">
        <v>431</v>
      </c>
      <c r="J479" s="191" t="s">
        <v>325</v>
      </c>
      <c r="K479" s="192" t="s">
        <v>635</v>
      </c>
      <c r="L479" s="91" t="s">
        <v>632</v>
      </c>
      <c r="M479" s="193">
        <v>68300.100000000006</v>
      </c>
      <c r="N479" s="193">
        <v>68300.100000000006</v>
      </c>
      <c r="O479" s="276">
        <f t="shared" si="68"/>
        <v>100</v>
      </c>
    </row>
    <row r="480" spans="2:16" ht="78" customHeight="1" x14ac:dyDescent="0.25">
      <c r="B480" s="178"/>
      <c r="C480" s="178"/>
      <c r="D480" s="248" t="s">
        <v>636</v>
      </c>
      <c r="E480" s="91" t="s">
        <v>625</v>
      </c>
      <c r="F480" s="189" t="s">
        <v>335</v>
      </c>
      <c r="G480" s="92" t="s">
        <v>325</v>
      </c>
      <c r="H480" s="190" t="s">
        <v>327</v>
      </c>
      <c r="I480" s="191" t="s">
        <v>431</v>
      </c>
      <c r="J480" s="191" t="s">
        <v>325</v>
      </c>
      <c r="K480" s="192" t="s">
        <v>637</v>
      </c>
      <c r="L480" s="91"/>
      <c r="M480" s="193">
        <f>M481</f>
        <v>2106.3829999999998</v>
      </c>
      <c r="N480" s="193">
        <f>N481</f>
        <v>2106.3829999999998</v>
      </c>
      <c r="O480" s="276">
        <f t="shared" si="68"/>
        <v>100</v>
      </c>
    </row>
    <row r="481" spans="2:15" ht="33.75" customHeight="1" x14ac:dyDescent="0.25">
      <c r="B481" s="178"/>
      <c r="C481" s="178"/>
      <c r="D481" s="208" t="s">
        <v>95</v>
      </c>
      <c r="E481" s="91" t="s">
        <v>625</v>
      </c>
      <c r="F481" s="189" t="s">
        <v>335</v>
      </c>
      <c r="G481" s="92" t="s">
        <v>325</v>
      </c>
      <c r="H481" s="190" t="s">
        <v>327</v>
      </c>
      <c r="I481" s="191" t="s">
        <v>431</v>
      </c>
      <c r="J481" s="191" t="s">
        <v>325</v>
      </c>
      <c r="K481" s="192" t="s">
        <v>637</v>
      </c>
      <c r="L481" s="91">
        <v>600</v>
      </c>
      <c r="M481" s="193">
        <f>M482</f>
        <v>2106.3829999999998</v>
      </c>
      <c r="N481" s="193">
        <f>N482</f>
        <v>2106.3829999999998</v>
      </c>
      <c r="O481" s="276">
        <f t="shared" ref="O481:O523" si="73">N481/M481*100</f>
        <v>100</v>
      </c>
    </row>
    <row r="482" spans="2:15" ht="16.5" customHeight="1" x14ac:dyDescent="0.25">
      <c r="B482" s="178"/>
      <c r="C482" s="178"/>
      <c r="D482" s="249" t="s">
        <v>103</v>
      </c>
      <c r="E482" s="91" t="s">
        <v>625</v>
      </c>
      <c r="F482" s="189" t="s">
        <v>335</v>
      </c>
      <c r="G482" s="92" t="s">
        <v>325</v>
      </c>
      <c r="H482" s="190" t="s">
        <v>327</v>
      </c>
      <c r="I482" s="191" t="s">
        <v>431</v>
      </c>
      <c r="J482" s="191" t="s">
        <v>325</v>
      </c>
      <c r="K482" s="192" t="s">
        <v>637</v>
      </c>
      <c r="L482" s="91">
        <v>610</v>
      </c>
      <c r="M482" s="193">
        <v>2106.3829999999998</v>
      </c>
      <c r="N482" s="193">
        <v>2106.3829999999998</v>
      </c>
      <c r="O482" s="193">
        <f t="shared" si="73"/>
        <v>100</v>
      </c>
    </row>
    <row r="483" spans="2:15" ht="30" hidden="1" customHeight="1" x14ac:dyDescent="0.25">
      <c r="B483" s="178"/>
      <c r="C483" s="178"/>
      <c r="D483" s="95" t="s">
        <v>638</v>
      </c>
      <c r="E483" s="91">
        <v>902</v>
      </c>
      <c r="F483" s="189" t="s">
        <v>335</v>
      </c>
      <c r="G483" s="92" t="s">
        <v>325</v>
      </c>
      <c r="H483" s="190" t="s">
        <v>472</v>
      </c>
      <c r="I483" s="191" t="s">
        <v>431</v>
      </c>
      <c r="J483" s="191"/>
      <c r="K483" s="192"/>
      <c r="L483" s="91"/>
      <c r="M483" s="193">
        <v>0</v>
      </c>
      <c r="N483" s="193">
        <v>0</v>
      </c>
      <c r="O483" s="188" t="e">
        <f t="shared" si="73"/>
        <v>#DIV/0!</v>
      </c>
    </row>
    <row r="484" spans="2:15" ht="30" hidden="1" customHeight="1" x14ac:dyDescent="0.25">
      <c r="B484" s="178"/>
      <c r="C484" s="178"/>
      <c r="D484" s="95" t="s">
        <v>639</v>
      </c>
      <c r="E484" s="91" t="s">
        <v>625</v>
      </c>
      <c r="F484" s="189" t="s">
        <v>335</v>
      </c>
      <c r="G484" s="92" t="s">
        <v>325</v>
      </c>
      <c r="H484" s="190" t="s">
        <v>472</v>
      </c>
      <c r="I484" s="191" t="s">
        <v>431</v>
      </c>
      <c r="J484" s="191" t="s">
        <v>327</v>
      </c>
      <c r="K484" s="192"/>
      <c r="L484" s="91"/>
      <c r="M484" s="193">
        <v>0</v>
      </c>
      <c r="N484" s="193">
        <v>0</v>
      </c>
      <c r="O484" s="272" t="e">
        <f t="shared" si="73"/>
        <v>#DIV/0!</v>
      </c>
    </row>
    <row r="485" spans="2:15" ht="30.75" hidden="1" customHeight="1" x14ac:dyDescent="0.25">
      <c r="B485" s="178"/>
      <c r="C485" s="178"/>
      <c r="D485" s="95" t="s">
        <v>640</v>
      </c>
      <c r="E485" s="91" t="s">
        <v>625</v>
      </c>
      <c r="F485" s="189" t="s">
        <v>335</v>
      </c>
      <c r="G485" s="92" t="s">
        <v>325</v>
      </c>
      <c r="H485" s="190" t="s">
        <v>472</v>
      </c>
      <c r="I485" s="191" t="s">
        <v>431</v>
      </c>
      <c r="J485" s="191" t="s">
        <v>327</v>
      </c>
      <c r="K485" s="192" t="s">
        <v>509</v>
      </c>
      <c r="L485" s="91"/>
      <c r="M485" s="193">
        <v>0</v>
      </c>
      <c r="N485" s="193">
        <v>0</v>
      </c>
      <c r="O485" s="272" t="e">
        <f t="shared" si="73"/>
        <v>#DIV/0!</v>
      </c>
    </row>
    <row r="486" spans="2:15" ht="15.75" hidden="1" customHeight="1" x14ac:dyDescent="0.25">
      <c r="B486" s="178"/>
      <c r="C486" s="178"/>
      <c r="D486" s="95" t="s">
        <v>104</v>
      </c>
      <c r="E486" s="91" t="s">
        <v>625</v>
      </c>
      <c r="F486" s="189" t="s">
        <v>335</v>
      </c>
      <c r="G486" s="92" t="s">
        <v>325</v>
      </c>
      <c r="H486" s="190" t="s">
        <v>472</v>
      </c>
      <c r="I486" s="191" t="s">
        <v>431</v>
      </c>
      <c r="J486" s="191" t="s">
        <v>327</v>
      </c>
      <c r="K486" s="192" t="s">
        <v>509</v>
      </c>
      <c r="L486" s="91" t="s">
        <v>633</v>
      </c>
      <c r="M486" s="193">
        <v>0</v>
      </c>
      <c r="N486" s="193">
        <v>0</v>
      </c>
      <c r="O486" s="272" t="e">
        <f t="shared" si="73"/>
        <v>#DIV/0!</v>
      </c>
    </row>
    <row r="487" spans="2:15" ht="15.75" hidden="1" customHeight="1" x14ac:dyDescent="0.25">
      <c r="B487" s="178"/>
      <c r="C487" s="178"/>
      <c r="D487" s="95" t="s">
        <v>567</v>
      </c>
      <c r="E487" s="91" t="s">
        <v>625</v>
      </c>
      <c r="F487" s="189" t="s">
        <v>335</v>
      </c>
      <c r="G487" s="92" t="s">
        <v>331</v>
      </c>
      <c r="H487" s="190"/>
      <c r="I487" s="191"/>
      <c r="J487" s="191"/>
      <c r="K487" s="192"/>
      <c r="L487" s="91"/>
      <c r="M487" s="193">
        <v>0</v>
      </c>
      <c r="N487" s="193">
        <v>0</v>
      </c>
      <c r="O487" s="272" t="e">
        <f t="shared" si="73"/>
        <v>#DIV/0!</v>
      </c>
    </row>
    <row r="488" spans="2:15" ht="15.75" hidden="1" customHeight="1" x14ac:dyDescent="0.25">
      <c r="B488" s="178"/>
      <c r="C488" s="178"/>
      <c r="D488" s="95" t="s">
        <v>641</v>
      </c>
      <c r="E488" s="91" t="s">
        <v>625</v>
      </c>
      <c r="F488" s="189" t="s">
        <v>335</v>
      </c>
      <c r="G488" s="92" t="s">
        <v>331</v>
      </c>
      <c r="H488" s="190" t="s">
        <v>327</v>
      </c>
      <c r="I488" s="191" t="s">
        <v>431</v>
      </c>
      <c r="J488" s="191"/>
      <c r="K488" s="192"/>
      <c r="L488" s="91"/>
      <c r="M488" s="193">
        <v>0</v>
      </c>
      <c r="N488" s="193">
        <v>0</v>
      </c>
      <c r="O488" s="272" t="e">
        <f t="shared" si="73"/>
        <v>#DIV/0!</v>
      </c>
    </row>
    <row r="489" spans="2:15" ht="59.25" hidden="1" customHeight="1" x14ac:dyDescent="0.25">
      <c r="B489" s="178"/>
      <c r="C489" s="178"/>
      <c r="D489" s="204" t="s">
        <v>642</v>
      </c>
      <c r="E489" s="91" t="s">
        <v>625</v>
      </c>
      <c r="F489" s="189" t="s">
        <v>335</v>
      </c>
      <c r="G489" s="92" t="s">
        <v>325</v>
      </c>
      <c r="H489" s="190" t="s">
        <v>327</v>
      </c>
      <c r="I489" s="191" t="s">
        <v>431</v>
      </c>
      <c r="J489" s="198" t="s">
        <v>331</v>
      </c>
      <c r="K489" s="192"/>
      <c r="L489" s="91"/>
      <c r="M489" s="193">
        <f>M490</f>
        <v>0</v>
      </c>
      <c r="N489" s="193">
        <v>0</v>
      </c>
      <c r="O489" s="272" t="e">
        <f t="shared" si="73"/>
        <v>#DIV/0!</v>
      </c>
    </row>
    <row r="490" spans="2:15" ht="91.5" hidden="1" customHeight="1" x14ac:dyDescent="0.25">
      <c r="B490" s="178"/>
      <c r="C490" s="178"/>
      <c r="D490" s="95" t="s">
        <v>643</v>
      </c>
      <c r="E490" s="91" t="s">
        <v>625</v>
      </c>
      <c r="F490" s="189" t="s">
        <v>335</v>
      </c>
      <c r="G490" s="92" t="s">
        <v>325</v>
      </c>
      <c r="H490" s="190" t="s">
        <v>327</v>
      </c>
      <c r="I490" s="191" t="s">
        <v>431</v>
      </c>
      <c r="J490" s="198" t="s">
        <v>331</v>
      </c>
      <c r="K490" s="192" t="s">
        <v>644</v>
      </c>
      <c r="L490" s="91"/>
      <c r="M490" s="193">
        <f>M492</f>
        <v>0</v>
      </c>
      <c r="N490" s="193">
        <f>N492</f>
        <v>0</v>
      </c>
      <c r="O490" s="272" t="e">
        <f t="shared" si="73"/>
        <v>#DIV/0!</v>
      </c>
    </row>
    <row r="491" spans="2:15" ht="30.75" hidden="1" customHeight="1" x14ac:dyDescent="0.25">
      <c r="B491" s="178"/>
      <c r="C491" s="178"/>
      <c r="D491" s="95" t="s">
        <v>95</v>
      </c>
      <c r="E491" s="91" t="s">
        <v>625</v>
      </c>
      <c r="F491" s="189" t="s">
        <v>335</v>
      </c>
      <c r="G491" s="92" t="s">
        <v>325</v>
      </c>
      <c r="H491" s="190" t="s">
        <v>327</v>
      </c>
      <c r="I491" s="191" t="s">
        <v>431</v>
      </c>
      <c r="J491" s="198" t="s">
        <v>331</v>
      </c>
      <c r="K491" s="192" t="s">
        <v>644</v>
      </c>
      <c r="L491" s="91">
        <v>600</v>
      </c>
      <c r="M491" s="193">
        <f>M492</f>
        <v>0</v>
      </c>
      <c r="N491" s="193">
        <f>N492</f>
        <v>0</v>
      </c>
      <c r="O491" s="272" t="e">
        <f t="shared" si="73"/>
        <v>#DIV/0!</v>
      </c>
    </row>
    <row r="492" spans="2:15" ht="15.75" hidden="1" customHeight="1" x14ac:dyDescent="0.25">
      <c r="B492" s="178"/>
      <c r="C492" s="178"/>
      <c r="D492" s="95" t="s">
        <v>103</v>
      </c>
      <c r="E492" s="91" t="s">
        <v>625</v>
      </c>
      <c r="F492" s="189" t="s">
        <v>335</v>
      </c>
      <c r="G492" s="92" t="s">
        <v>325</v>
      </c>
      <c r="H492" s="190" t="s">
        <v>327</v>
      </c>
      <c r="I492" s="191" t="s">
        <v>431</v>
      </c>
      <c r="J492" s="198" t="s">
        <v>331</v>
      </c>
      <c r="K492" s="192" t="s">
        <v>644</v>
      </c>
      <c r="L492" s="91">
        <v>610</v>
      </c>
      <c r="M492" s="193"/>
      <c r="N492" s="193"/>
      <c r="O492" s="272" t="e">
        <f t="shared" si="73"/>
        <v>#DIV/0!</v>
      </c>
    </row>
    <row r="493" spans="2:15" ht="15.75" hidden="1" customHeight="1" x14ac:dyDescent="0.25">
      <c r="B493" s="178"/>
      <c r="C493" s="178"/>
      <c r="D493" s="95" t="s">
        <v>106</v>
      </c>
      <c r="E493" s="91" t="s">
        <v>625</v>
      </c>
      <c r="F493" s="189" t="s">
        <v>335</v>
      </c>
      <c r="G493" s="92" t="s">
        <v>331</v>
      </c>
      <c r="H493" s="190" t="s">
        <v>327</v>
      </c>
      <c r="I493" s="191" t="s">
        <v>431</v>
      </c>
      <c r="J493" s="191" t="s">
        <v>327</v>
      </c>
      <c r="K493" s="192" t="s">
        <v>645</v>
      </c>
      <c r="L493" s="91"/>
      <c r="M493" s="193">
        <v>0</v>
      </c>
      <c r="N493" s="193">
        <v>0</v>
      </c>
      <c r="O493" s="272" t="e">
        <f t="shared" si="73"/>
        <v>#DIV/0!</v>
      </c>
    </row>
    <row r="494" spans="2:15" ht="15.75" hidden="1" customHeight="1" x14ac:dyDescent="0.25">
      <c r="B494" s="178"/>
      <c r="C494" s="178"/>
      <c r="D494" s="95" t="s">
        <v>104</v>
      </c>
      <c r="E494" s="91" t="s">
        <v>625</v>
      </c>
      <c r="F494" s="189" t="s">
        <v>335</v>
      </c>
      <c r="G494" s="92" t="s">
        <v>331</v>
      </c>
      <c r="H494" s="190" t="s">
        <v>327</v>
      </c>
      <c r="I494" s="191" t="s">
        <v>431</v>
      </c>
      <c r="J494" s="191" t="s">
        <v>327</v>
      </c>
      <c r="K494" s="192" t="s">
        <v>645</v>
      </c>
      <c r="L494" s="91" t="s">
        <v>633</v>
      </c>
      <c r="M494" s="193"/>
      <c r="N494" s="193"/>
      <c r="O494" s="275" t="e">
        <f t="shared" si="73"/>
        <v>#DIV/0!</v>
      </c>
    </row>
    <row r="495" spans="2:15" ht="45" customHeight="1" x14ac:dyDescent="0.25">
      <c r="B495" s="178"/>
      <c r="C495" s="178"/>
      <c r="D495" s="250" t="s">
        <v>444</v>
      </c>
      <c r="E495" s="91" t="s">
        <v>625</v>
      </c>
      <c r="F495" s="189" t="s">
        <v>335</v>
      </c>
      <c r="G495" s="92" t="s">
        <v>325</v>
      </c>
      <c r="H495" s="239" t="s">
        <v>329</v>
      </c>
      <c r="I495" s="201"/>
      <c r="J495" s="201"/>
      <c r="K495" s="202"/>
      <c r="L495" s="104"/>
      <c r="M495" s="240">
        <f t="shared" ref="M495:N499" si="74">M496</f>
        <v>409.54300000000001</v>
      </c>
      <c r="N495" s="240">
        <f t="shared" si="74"/>
        <v>409.54300000000001</v>
      </c>
      <c r="O495" s="193">
        <f t="shared" si="73"/>
        <v>100</v>
      </c>
    </row>
    <row r="496" spans="2:15" ht="45.75" customHeight="1" x14ac:dyDescent="0.25">
      <c r="B496" s="178"/>
      <c r="C496" s="178"/>
      <c r="D496" s="250" t="s">
        <v>445</v>
      </c>
      <c r="E496" s="91" t="s">
        <v>625</v>
      </c>
      <c r="F496" s="189" t="s">
        <v>335</v>
      </c>
      <c r="G496" s="92" t="s">
        <v>325</v>
      </c>
      <c r="H496" s="190" t="s">
        <v>329</v>
      </c>
      <c r="I496" s="216" t="s">
        <v>380</v>
      </c>
      <c r="J496" s="201"/>
      <c r="K496" s="202"/>
      <c r="L496" s="104"/>
      <c r="M496" s="240">
        <f t="shared" si="74"/>
        <v>409.54300000000001</v>
      </c>
      <c r="N496" s="240">
        <f t="shared" si="74"/>
        <v>409.54300000000001</v>
      </c>
      <c r="O496" s="273">
        <f t="shared" si="73"/>
        <v>100</v>
      </c>
    </row>
    <row r="497" spans="2:15" ht="30.75" customHeight="1" x14ac:dyDescent="0.25">
      <c r="B497" s="178"/>
      <c r="C497" s="178"/>
      <c r="D497" s="250" t="s">
        <v>646</v>
      </c>
      <c r="E497" s="91" t="s">
        <v>625</v>
      </c>
      <c r="F497" s="189" t="s">
        <v>335</v>
      </c>
      <c r="G497" s="92" t="s">
        <v>325</v>
      </c>
      <c r="H497" s="190" t="s">
        <v>329</v>
      </c>
      <c r="I497" s="191">
        <v>1</v>
      </c>
      <c r="J497" s="198" t="s">
        <v>540</v>
      </c>
      <c r="K497" s="192"/>
      <c r="L497" s="91"/>
      <c r="M497" s="240">
        <f t="shared" si="74"/>
        <v>409.54300000000001</v>
      </c>
      <c r="N497" s="240">
        <f t="shared" si="74"/>
        <v>409.54300000000001</v>
      </c>
      <c r="O497" s="273">
        <f t="shared" si="73"/>
        <v>100</v>
      </c>
    </row>
    <row r="498" spans="2:15" ht="45.75" customHeight="1" x14ac:dyDescent="0.25">
      <c r="B498" s="178"/>
      <c r="C498" s="178"/>
      <c r="D498" s="250" t="s">
        <v>555</v>
      </c>
      <c r="E498" s="91" t="s">
        <v>625</v>
      </c>
      <c r="F498" s="189" t="s">
        <v>335</v>
      </c>
      <c r="G498" s="92" t="s">
        <v>325</v>
      </c>
      <c r="H498" s="190" t="s">
        <v>329</v>
      </c>
      <c r="I498" s="191">
        <v>1</v>
      </c>
      <c r="J498" s="198" t="s">
        <v>540</v>
      </c>
      <c r="K498" s="192" t="s">
        <v>556</v>
      </c>
      <c r="L498" s="91"/>
      <c r="M498" s="240">
        <f t="shared" si="74"/>
        <v>409.54300000000001</v>
      </c>
      <c r="N498" s="240">
        <f t="shared" si="74"/>
        <v>409.54300000000001</v>
      </c>
      <c r="O498" s="274">
        <f t="shared" si="73"/>
        <v>100</v>
      </c>
    </row>
    <row r="499" spans="2:15" ht="31.5" customHeight="1" x14ac:dyDescent="0.25">
      <c r="B499" s="178"/>
      <c r="C499" s="178"/>
      <c r="D499" s="242" t="s">
        <v>95</v>
      </c>
      <c r="E499" s="91" t="s">
        <v>625</v>
      </c>
      <c r="F499" s="189" t="s">
        <v>335</v>
      </c>
      <c r="G499" s="92" t="s">
        <v>325</v>
      </c>
      <c r="H499" s="190" t="s">
        <v>329</v>
      </c>
      <c r="I499" s="191">
        <v>1</v>
      </c>
      <c r="J499" s="198" t="s">
        <v>540</v>
      </c>
      <c r="K499" s="192" t="s">
        <v>556</v>
      </c>
      <c r="L499" s="91">
        <v>600</v>
      </c>
      <c r="M499" s="240">
        <f t="shared" si="74"/>
        <v>409.54300000000001</v>
      </c>
      <c r="N499" s="240">
        <f t="shared" si="74"/>
        <v>409.54300000000001</v>
      </c>
      <c r="O499" s="193">
        <f t="shared" si="73"/>
        <v>100</v>
      </c>
    </row>
    <row r="500" spans="2:15" ht="18" customHeight="1" x14ac:dyDescent="0.25">
      <c r="B500" s="178"/>
      <c r="C500" s="178"/>
      <c r="D500" s="95" t="s">
        <v>103</v>
      </c>
      <c r="E500" s="91" t="s">
        <v>625</v>
      </c>
      <c r="F500" s="189" t="s">
        <v>335</v>
      </c>
      <c r="G500" s="92" t="s">
        <v>325</v>
      </c>
      <c r="H500" s="190" t="s">
        <v>329</v>
      </c>
      <c r="I500" s="191">
        <v>1</v>
      </c>
      <c r="J500" s="198" t="s">
        <v>540</v>
      </c>
      <c r="K500" s="192" t="s">
        <v>556</v>
      </c>
      <c r="L500" s="91">
        <v>610</v>
      </c>
      <c r="M500" s="240">
        <v>409.54300000000001</v>
      </c>
      <c r="N500" s="240">
        <v>409.54300000000001</v>
      </c>
      <c r="O500" s="193">
        <f t="shared" si="73"/>
        <v>100</v>
      </c>
    </row>
    <row r="501" spans="2:15" x14ac:dyDescent="0.25">
      <c r="B501" s="178"/>
      <c r="C501" s="178"/>
      <c r="D501" s="95" t="s">
        <v>352</v>
      </c>
      <c r="E501" s="92">
        <v>902</v>
      </c>
      <c r="F501" s="189" t="s">
        <v>335</v>
      </c>
      <c r="G501" s="92" t="s">
        <v>327</v>
      </c>
      <c r="H501" s="190"/>
      <c r="I501" s="191"/>
      <c r="J501" s="191"/>
      <c r="K501" s="192"/>
      <c r="L501" s="91"/>
      <c r="M501" s="193">
        <f>M502</f>
        <v>292516.63390000002</v>
      </c>
      <c r="N501" s="193">
        <f>N502</f>
        <v>280930.96899999998</v>
      </c>
      <c r="O501" s="273">
        <f t="shared" si="73"/>
        <v>96.039314159494694</v>
      </c>
    </row>
    <row r="502" spans="2:15" ht="30" customHeight="1" x14ac:dyDescent="0.25">
      <c r="B502" s="178"/>
      <c r="C502" s="178"/>
      <c r="D502" s="95" t="s">
        <v>439</v>
      </c>
      <c r="E502" s="92" t="s">
        <v>625</v>
      </c>
      <c r="F502" s="189" t="s">
        <v>335</v>
      </c>
      <c r="G502" s="92" t="s">
        <v>327</v>
      </c>
      <c r="H502" s="190" t="s">
        <v>327</v>
      </c>
      <c r="I502" s="191" t="s">
        <v>431</v>
      </c>
      <c r="J502" s="191"/>
      <c r="K502" s="192"/>
      <c r="L502" s="91"/>
      <c r="M502" s="193">
        <f>M503</f>
        <v>292516.63390000002</v>
      </c>
      <c r="N502" s="193">
        <f>N503</f>
        <v>280930.96899999998</v>
      </c>
      <c r="O502" s="274">
        <f t="shared" si="73"/>
        <v>96.039314159494694</v>
      </c>
    </row>
    <row r="503" spans="2:15" ht="15.75" customHeight="1" x14ac:dyDescent="0.25">
      <c r="B503" s="178"/>
      <c r="C503" s="178"/>
      <c r="D503" s="208" t="s">
        <v>564</v>
      </c>
      <c r="E503" s="92" t="s">
        <v>625</v>
      </c>
      <c r="F503" s="189" t="s">
        <v>335</v>
      </c>
      <c r="G503" s="92" t="s">
        <v>327</v>
      </c>
      <c r="H503" s="190" t="s">
        <v>327</v>
      </c>
      <c r="I503" s="191" t="s">
        <v>431</v>
      </c>
      <c r="J503" s="191" t="s">
        <v>327</v>
      </c>
      <c r="K503" s="192"/>
      <c r="L503" s="91"/>
      <c r="M503" s="193">
        <f>M504+M509+M517+M524+M532+M529</f>
        <v>292516.63390000002</v>
      </c>
      <c r="N503" s="193">
        <f>N504+N509+N517+N524+N532+N529</f>
        <v>280930.96899999998</v>
      </c>
      <c r="O503" s="193">
        <f t="shared" si="73"/>
        <v>96.039314159494694</v>
      </c>
    </row>
    <row r="504" spans="2:15" ht="48" customHeight="1" x14ac:dyDescent="0.25">
      <c r="B504" s="178"/>
      <c r="C504" s="178"/>
      <c r="D504" s="95" t="s">
        <v>105</v>
      </c>
      <c r="E504" s="92" t="s">
        <v>625</v>
      </c>
      <c r="F504" s="104" t="s">
        <v>335</v>
      </c>
      <c r="G504" s="104" t="s">
        <v>327</v>
      </c>
      <c r="H504" s="217" t="s">
        <v>327</v>
      </c>
      <c r="I504" s="201" t="s">
        <v>431</v>
      </c>
      <c r="J504" s="241" t="s">
        <v>327</v>
      </c>
      <c r="K504" s="202" t="s">
        <v>647</v>
      </c>
      <c r="L504" s="104"/>
      <c r="M504" s="193">
        <f>M505+M508</f>
        <v>14665.65</v>
      </c>
      <c r="N504" s="193">
        <f>N505+N508</f>
        <v>14665.65</v>
      </c>
      <c r="O504" s="273">
        <f t="shared" si="73"/>
        <v>100</v>
      </c>
    </row>
    <row r="505" spans="2:15" ht="61.5" customHeight="1" x14ac:dyDescent="0.25">
      <c r="B505" s="178"/>
      <c r="C505" s="178"/>
      <c r="D505" s="95" t="s">
        <v>57</v>
      </c>
      <c r="E505" s="92" t="s">
        <v>625</v>
      </c>
      <c r="F505" s="104" t="s">
        <v>335</v>
      </c>
      <c r="G505" s="104" t="s">
        <v>327</v>
      </c>
      <c r="H505" s="217" t="s">
        <v>327</v>
      </c>
      <c r="I505" s="201" t="s">
        <v>431</v>
      </c>
      <c r="J505" s="241" t="s">
        <v>327</v>
      </c>
      <c r="K505" s="202" t="s">
        <v>647</v>
      </c>
      <c r="L505" s="104" t="s">
        <v>436</v>
      </c>
      <c r="M505" s="193">
        <f>M506</f>
        <v>1410.0015900000001</v>
      </c>
      <c r="N505" s="193">
        <f>N506</f>
        <v>1410.0015900000001</v>
      </c>
      <c r="O505" s="274">
        <f t="shared" si="73"/>
        <v>100</v>
      </c>
    </row>
    <row r="506" spans="2:15" ht="15.75" customHeight="1" x14ac:dyDescent="0.25">
      <c r="B506" s="178"/>
      <c r="C506" s="178"/>
      <c r="D506" s="95" t="s">
        <v>69</v>
      </c>
      <c r="E506" s="92" t="s">
        <v>625</v>
      </c>
      <c r="F506" s="104" t="s">
        <v>335</v>
      </c>
      <c r="G506" s="104" t="s">
        <v>327</v>
      </c>
      <c r="H506" s="217" t="s">
        <v>327</v>
      </c>
      <c r="I506" s="201" t="s">
        <v>431</v>
      </c>
      <c r="J506" s="241" t="s">
        <v>327</v>
      </c>
      <c r="K506" s="202" t="s">
        <v>647</v>
      </c>
      <c r="L506" s="104" t="s">
        <v>495</v>
      </c>
      <c r="M506" s="193">
        <v>1410.0015900000001</v>
      </c>
      <c r="N506" s="193">
        <v>1410.0015900000001</v>
      </c>
      <c r="O506" s="193">
        <f t="shared" si="73"/>
        <v>100</v>
      </c>
    </row>
    <row r="507" spans="2:15" ht="33" customHeight="1" x14ac:dyDescent="0.25">
      <c r="B507" s="178"/>
      <c r="C507" s="178"/>
      <c r="D507" s="95" t="s">
        <v>95</v>
      </c>
      <c r="E507" s="92" t="s">
        <v>625</v>
      </c>
      <c r="F507" s="104" t="s">
        <v>335</v>
      </c>
      <c r="G507" s="104" t="s">
        <v>327</v>
      </c>
      <c r="H507" s="217" t="s">
        <v>327</v>
      </c>
      <c r="I507" s="201" t="s">
        <v>431</v>
      </c>
      <c r="J507" s="241" t="s">
        <v>327</v>
      </c>
      <c r="K507" s="202" t="s">
        <v>647</v>
      </c>
      <c r="L507" s="104" t="s">
        <v>648</v>
      </c>
      <c r="M507" s="193">
        <f>M508</f>
        <v>13255.64841</v>
      </c>
      <c r="N507" s="193">
        <f>N508</f>
        <v>13255.64841</v>
      </c>
      <c r="O507" s="193">
        <f t="shared" si="73"/>
        <v>100</v>
      </c>
    </row>
    <row r="508" spans="2:15" ht="15.75" customHeight="1" x14ac:dyDescent="0.25">
      <c r="B508" s="178"/>
      <c r="C508" s="178"/>
      <c r="D508" s="95" t="s">
        <v>103</v>
      </c>
      <c r="E508" s="92" t="s">
        <v>625</v>
      </c>
      <c r="F508" s="104" t="s">
        <v>335</v>
      </c>
      <c r="G508" s="104" t="s">
        <v>327</v>
      </c>
      <c r="H508" s="217" t="s">
        <v>327</v>
      </c>
      <c r="I508" s="201" t="s">
        <v>431</v>
      </c>
      <c r="J508" s="241" t="s">
        <v>327</v>
      </c>
      <c r="K508" s="202" t="s">
        <v>647</v>
      </c>
      <c r="L508" s="104" t="s">
        <v>632</v>
      </c>
      <c r="M508" s="193">
        <v>13255.64841</v>
      </c>
      <c r="N508" s="193">
        <v>13255.64841</v>
      </c>
      <c r="O508" s="193">
        <f t="shared" si="73"/>
        <v>100</v>
      </c>
    </row>
    <row r="509" spans="2:15" ht="30.75" customHeight="1" x14ac:dyDescent="0.25">
      <c r="B509" s="178"/>
      <c r="C509" s="178"/>
      <c r="D509" s="95" t="s">
        <v>106</v>
      </c>
      <c r="E509" s="92" t="s">
        <v>625</v>
      </c>
      <c r="F509" s="189" t="s">
        <v>335</v>
      </c>
      <c r="G509" s="92" t="s">
        <v>327</v>
      </c>
      <c r="H509" s="190" t="s">
        <v>327</v>
      </c>
      <c r="I509" s="191" t="s">
        <v>431</v>
      </c>
      <c r="J509" s="191" t="s">
        <v>327</v>
      </c>
      <c r="K509" s="192" t="s">
        <v>645</v>
      </c>
      <c r="L509" s="91"/>
      <c r="M509" s="193">
        <f>M510+M512+M514</f>
        <v>55417.376000000004</v>
      </c>
      <c r="N509" s="193">
        <f>N510+N512+N514</f>
        <v>51534.154999999999</v>
      </c>
      <c r="O509" s="193">
        <f t="shared" si="73"/>
        <v>92.992773602272322</v>
      </c>
    </row>
    <row r="510" spans="2:15" ht="31.5" customHeight="1" x14ac:dyDescent="0.25">
      <c r="B510" s="178"/>
      <c r="C510" s="178"/>
      <c r="D510" s="95" t="s">
        <v>59</v>
      </c>
      <c r="E510" s="92" t="s">
        <v>625</v>
      </c>
      <c r="F510" s="189" t="s">
        <v>335</v>
      </c>
      <c r="G510" s="92" t="s">
        <v>327</v>
      </c>
      <c r="H510" s="190" t="s">
        <v>327</v>
      </c>
      <c r="I510" s="191" t="s">
        <v>431</v>
      </c>
      <c r="J510" s="191" t="s">
        <v>327</v>
      </c>
      <c r="K510" s="192" t="s">
        <v>645</v>
      </c>
      <c r="L510" s="91">
        <v>200</v>
      </c>
      <c r="M510" s="193">
        <f>M511</f>
        <v>5278.7629999999999</v>
      </c>
      <c r="N510" s="193">
        <f>N511</f>
        <v>4205.7330000000002</v>
      </c>
      <c r="O510" s="193">
        <f t="shared" si="73"/>
        <v>79.672699835169723</v>
      </c>
    </row>
    <row r="511" spans="2:15" ht="33" customHeight="1" x14ac:dyDescent="0.25">
      <c r="B511" s="178"/>
      <c r="C511" s="178"/>
      <c r="D511" s="95" t="s">
        <v>60</v>
      </c>
      <c r="E511" s="92" t="s">
        <v>625</v>
      </c>
      <c r="F511" s="189" t="s">
        <v>335</v>
      </c>
      <c r="G511" s="92" t="s">
        <v>327</v>
      </c>
      <c r="H511" s="190" t="s">
        <v>327</v>
      </c>
      <c r="I511" s="191" t="s">
        <v>431</v>
      </c>
      <c r="J511" s="191" t="s">
        <v>327</v>
      </c>
      <c r="K511" s="192" t="s">
        <v>645</v>
      </c>
      <c r="L511" s="91" t="s">
        <v>443</v>
      </c>
      <c r="M511" s="193">
        <v>5278.7629999999999</v>
      </c>
      <c r="N511" s="193">
        <v>4205.7330000000002</v>
      </c>
      <c r="O511" s="274">
        <f t="shared" si="73"/>
        <v>79.672699835169723</v>
      </c>
    </row>
    <row r="512" spans="2:15" ht="31.5" customHeight="1" x14ac:dyDescent="0.25">
      <c r="B512" s="178"/>
      <c r="C512" s="178"/>
      <c r="D512" s="208" t="s">
        <v>95</v>
      </c>
      <c r="E512" s="92" t="s">
        <v>625</v>
      </c>
      <c r="F512" s="189" t="s">
        <v>335</v>
      </c>
      <c r="G512" s="92" t="s">
        <v>327</v>
      </c>
      <c r="H512" s="190" t="s">
        <v>327</v>
      </c>
      <c r="I512" s="191" t="s">
        <v>431</v>
      </c>
      <c r="J512" s="191" t="s">
        <v>327</v>
      </c>
      <c r="K512" s="192" t="s">
        <v>645</v>
      </c>
      <c r="L512" s="91">
        <v>600</v>
      </c>
      <c r="M512" s="193">
        <f>M513</f>
        <v>49486.961000000003</v>
      </c>
      <c r="N512" s="193">
        <f>N513</f>
        <v>46742.981</v>
      </c>
      <c r="O512" s="193">
        <f t="shared" si="73"/>
        <v>94.455145467510121</v>
      </c>
    </row>
    <row r="513" spans="2:15" ht="17.25" customHeight="1" x14ac:dyDescent="0.25">
      <c r="B513" s="178"/>
      <c r="C513" s="178"/>
      <c r="D513" s="95" t="s">
        <v>103</v>
      </c>
      <c r="E513" s="92" t="s">
        <v>625</v>
      </c>
      <c r="F513" s="189" t="s">
        <v>335</v>
      </c>
      <c r="G513" s="92" t="s">
        <v>327</v>
      </c>
      <c r="H513" s="190" t="s">
        <v>327</v>
      </c>
      <c r="I513" s="191" t="s">
        <v>431</v>
      </c>
      <c r="J513" s="191" t="s">
        <v>327</v>
      </c>
      <c r="K513" s="192" t="s">
        <v>645</v>
      </c>
      <c r="L513" s="91" t="s">
        <v>632</v>
      </c>
      <c r="M513" s="193">
        <v>49486.961000000003</v>
      </c>
      <c r="N513" s="193">
        <v>46742.981</v>
      </c>
      <c r="O513" s="273">
        <f t="shared" si="73"/>
        <v>94.455145467510121</v>
      </c>
    </row>
    <row r="514" spans="2:15" ht="15.75" customHeight="1" x14ac:dyDescent="0.25">
      <c r="B514" s="178"/>
      <c r="C514" s="178"/>
      <c r="D514" s="95" t="s">
        <v>63</v>
      </c>
      <c r="E514" s="92" t="s">
        <v>625</v>
      </c>
      <c r="F514" s="189" t="s">
        <v>335</v>
      </c>
      <c r="G514" s="92" t="s">
        <v>327</v>
      </c>
      <c r="H514" s="190" t="s">
        <v>327</v>
      </c>
      <c r="I514" s="191" t="s">
        <v>431</v>
      </c>
      <c r="J514" s="191" t="s">
        <v>327</v>
      </c>
      <c r="K514" s="192" t="s">
        <v>645</v>
      </c>
      <c r="L514" s="91">
        <v>800</v>
      </c>
      <c r="M514" s="193">
        <f>M516+M515</f>
        <v>651.65200000000004</v>
      </c>
      <c r="N514" s="193">
        <f>N516+N515</f>
        <v>585.44100000000003</v>
      </c>
      <c r="O514" s="274">
        <f t="shared" si="73"/>
        <v>89.839515569659881</v>
      </c>
    </row>
    <row r="515" spans="2:15" ht="15.75" customHeight="1" x14ac:dyDescent="0.25">
      <c r="B515" s="178"/>
      <c r="C515" s="178"/>
      <c r="D515" s="95" t="s">
        <v>74</v>
      </c>
      <c r="E515" s="92" t="s">
        <v>625</v>
      </c>
      <c r="F515" s="189" t="s">
        <v>335</v>
      </c>
      <c r="G515" s="92" t="s">
        <v>327</v>
      </c>
      <c r="H515" s="190" t="s">
        <v>327</v>
      </c>
      <c r="I515" s="191" t="s">
        <v>431</v>
      </c>
      <c r="J515" s="191" t="s">
        <v>327</v>
      </c>
      <c r="K515" s="192" t="s">
        <v>645</v>
      </c>
      <c r="L515" s="251">
        <v>830</v>
      </c>
      <c r="M515" s="193">
        <v>59.664000000000001</v>
      </c>
      <c r="N515" s="193">
        <v>34.456000000000003</v>
      </c>
      <c r="O515" s="193">
        <f t="shared" si="73"/>
        <v>57.750067042102451</v>
      </c>
    </row>
    <row r="516" spans="2:15" ht="15" customHeight="1" x14ac:dyDescent="0.25">
      <c r="B516" s="178"/>
      <c r="C516" s="178"/>
      <c r="D516" s="95" t="s">
        <v>64</v>
      </c>
      <c r="E516" s="92" t="s">
        <v>625</v>
      </c>
      <c r="F516" s="189" t="s">
        <v>335</v>
      </c>
      <c r="G516" s="92" t="s">
        <v>327</v>
      </c>
      <c r="H516" s="190" t="s">
        <v>327</v>
      </c>
      <c r="I516" s="191" t="s">
        <v>431</v>
      </c>
      <c r="J516" s="191" t="s">
        <v>327</v>
      </c>
      <c r="K516" s="192" t="s">
        <v>645</v>
      </c>
      <c r="L516" s="91" t="s">
        <v>496</v>
      </c>
      <c r="M516" s="193">
        <v>591.98800000000006</v>
      </c>
      <c r="N516" s="193">
        <v>550.98500000000001</v>
      </c>
      <c r="O516" s="193">
        <f t="shared" si="73"/>
        <v>93.073677169131798</v>
      </c>
    </row>
    <row r="517" spans="2:15" ht="151.5" customHeight="1" x14ac:dyDescent="0.25">
      <c r="B517" s="178"/>
      <c r="C517" s="178"/>
      <c r="D517" s="95" t="s">
        <v>651</v>
      </c>
      <c r="E517" s="92" t="s">
        <v>625</v>
      </c>
      <c r="F517" s="189" t="s">
        <v>335</v>
      </c>
      <c r="G517" s="92" t="s">
        <v>327</v>
      </c>
      <c r="H517" s="190" t="s">
        <v>327</v>
      </c>
      <c r="I517" s="191" t="s">
        <v>431</v>
      </c>
      <c r="J517" s="191" t="s">
        <v>327</v>
      </c>
      <c r="K517" s="192" t="s">
        <v>652</v>
      </c>
      <c r="L517" s="91"/>
      <c r="M517" s="193">
        <f>M518+M520+M522</f>
        <v>191037.5</v>
      </c>
      <c r="N517" s="193">
        <f>N518+N520+N522</f>
        <v>190874.704</v>
      </c>
      <c r="O517" s="273">
        <f t="shared" si="73"/>
        <v>99.914783223189161</v>
      </c>
    </row>
    <row r="518" spans="2:15" ht="61.5" customHeight="1" x14ac:dyDescent="0.25">
      <c r="B518" s="178"/>
      <c r="C518" s="178"/>
      <c r="D518" s="95" t="s">
        <v>57</v>
      </c>
      <c r="E518" s="92" t="s">
        <v>625</v>
      </c>
      <c r="F518" s="189" t="s">
        <v>335</v>
      </c>
      <c r="G518" s="92" t="s">
        <v>327</v>
      </c>
      <c r="H518" s="190" t="s">
        <v>327</v>
      </c>
      <c r="I518" s="191" t="s">
        <v>431</v>
      </c>
      <c r="J518" s="191" t="s">
        <v>327</v>
      </c>
      <c r="K518" s="192" t="s">
        <v>652</v>
      </c>
      <c r="L518" s="91">
        <v>100</v>
      </c>
      <c r="M518" s="193">
        <f>M519</f>
        <v>12936.2</v>
      </c>
      <c r="N518" s="193">
        <f>N519</f>
        <v>12936.2</v>
      </c>
      <c r="O518" s="274">
        <f t="shared" si="73"/>
        <v>100</v>
      </c>
    </row>
    <row r="519" spans="2:15" ht="16.5" customHeight="1" x14ac:dyDescent="0.25">
      <c r="B519" s="178"/>
      <c r="C519" s="178"/>
      <c r="D519" s="95" t="s">
        <v>69</v>
      </c>
      <c r="E519" s="92" t="s">
        <v>625</v>
      </c>
      <c r="F519" s="189" t="s">
        <v>335</v>
      </c>
      <c r="G519" s="92" t="s">
        <v>327</v>
      </c>
      <c r="H519" s="190" t="s">
        <v>327</v>
      </c>
      <c r="I519" s="191" t="s">
        <v>431</v>
      </c>
      <c r="J519" s="191" t="s">
        <v>327</v>
      </c>
      <c r="K519" s="192" t="s">
        <v>652</v>
      </c>
      <c r="L519" s="91" t="s">
        <v>495</v>
      </c>
      <c r="M519" s="193">
        <v>12936.2</v>
      </c>
      <c r="N519" s="193">
        <v>12936.2</v>
      </c>
      <c r="O519" s="193">
        <f t="shared" si="73"/>
        <v>100</v>
      </c>
    </row>
    <row r="520" spans="2:15" ht="30.75" customHeight="1" x14ac:dyDescent="0.25">
      <c r="B520" s="178"/>
      <c r="C520" s="178"/>
      <c r="D520" s="95" t="s">
        <v>59</v>
      </c>
      <c r="E520" s="92" t="s">
        <v>625</v>
      </c>
      <c r="F520" s="189" t="s">
        <v>335</v>
      </c>
      <c r="G520" s="92" t="s">
        <v>327</v>
      </c>
      <c r="H520" s="190" t="s">
        <v>327</v>
      </c>
      <c r="I520" s="191" t="s">
        <v>431</v>
      </c>
      <c r="J520" s="191" t="s">
        <v>327</v>
      </c>
      <c r="K520" s="192" t="s">
        <v>652</v>
      </c>
      <c r="L520" s="91">
        <v>200</v>
      </c>
      <c r="M520" s="193">
        <f>M521</f>
        <v>471.4</v>
      </c>
      <c r="N520" s="193">
        <f>N521</f>
        <v>446.31400000000002</v>
      </c>
      <c r="O520" s="274">
        <f t="shared" si="73"/>
        <v>94.678404751803143</v>
      </c>
    </row>
    <row r="521" spans="2:15" ht="30.75" customHeight="1" x14ac:dyDescent="0.25">
      <c r="B521" s="178"/>
      <c r="C521" s="178"/>
      <c r="D521" s="95" t="s">
        <v>60</v>
      </c>
      <c r="E521" s="92" t="s">
        <v>625</v>
      </c>
      <c r="F521" s="189" t="s">
        <v>335</v>
      </c>
      <c r="G521" s="92" t="s">
        <v>327</v>
      </c>
      <c r="H521" s="190" t="s">
        <v>327</v>
      </c>
      <c r="I521" s="191" t="s">
        <v>431</v>
      </c>
      <c r="J521" s="191" t="s">
        <v>327</v>
      </c>
      <c r="K521" s="192" t="s">
        <v>652</v>
      </c>
      <c r="L521" s="91" t="s">
        <v>443</v>
      </c>
      <c r="M521" s="193">
        <v>471.4</v>
      </c>
      <c r="N521" s="193">
        <v>446.31400000000002</v>
      </c>
      <c r="O521" s="193">
        <f t="shared" si="73"/>
        <v>94.678404751803143</v>
      </c>
    </row>
    <row r="522" spans="2:15" ht="31.5" customHeight="1" x14ac:dyDescent="0.25">
      <c r="B522" s="178"/>
      <c r="C522" s="178"/>
      <c r="D522" s="208" t="s">
        <v>95</v>
      </c>
      <c r="E522" s="92" t="s">
        <v>625</v>
      </c>
      <c r="F522" s="189" t="s">
        <v>335</v>
      </c>
      <c r="G522" s="92" t="s">
        <v>327</v>
      </c>
      <c r="H522" s="190" t="s">
        <v>327</v>
      </c>
      <c r="I522" s="191" t="s">
        <v>431</v>
      </c>
      <c r="J522" s="191" t="s">
        <v>327</v>
      </c>
      <c r="K522" s="192" t="s">
        <v>652</v>
      </c>
      <c r="L522" s="91">
        <v>600</v>
      </c>
      <c r="M522" s="193">
        <f>M523</f>
        <v>177629.9</v>
      </c>
      <c r="N522" s="193">
        <f>N523</f>
        <v>177492.19</v>
      </c>
      <c r="O522" s="273">
        <f t="shared" si="73"/>
        <v>99.922473637602678</v>
      </c>
    </row>
    <row r="523" spans="2:15" ht="17.25" customHeight="1" x14ac:dyDescent="0.25">
      <c r="B523" s="178"/>
      <c r="C523" s="178"/>
      <c r="D523" s="95" t="s">
        <v>103</v>
      </c>
      <c r="E523" s="92" t="s">
        <v>625</v>
      </c>
      <c r="F523" s="189" t="s">
        <v>335</v>
      </c>
      <c r="G523" s="92" t="s">
        <v>327</v>
      </c>
      <c r="H523" s="190" t="s">
        <v>327</v>
      </c>
      <c r="I523" s="191" t="s">
        <v>431</v>
      </c>
      <c r="J523" s="191" t="s">
        <v>327</v>
      </c>
      <c r="K523" s="192" t="s">
        <v>652</v>
      </c>
      <c r="L523" s="91" t="s">
        <v>632</v>
      </c>
      <c r="M523" s="193">
        <v>177629.9</v>
      </c>
      <c r="N523" s="193">
        <v>177492.19</v>
      </c>
      <c r="O523" s="273">
        <f t="shared" si="73"/>
        <v>99.922473637602678</v>
      </c>
    </row>
    <row r="524" spans="2:15" ht="45.75" customHeight="1" x14ac:dyDescent="0.25">
      <c r="B524" s="178"/>
      <c r="C524" s="178"/>
      <c r="D524" s="95" t="s">
        <v>107</v>
      </c>
      <c r="E524" s="92" t="s">
        <v>625</v>
      </c>
      <c r="F524" s="189" t="s">
        <v>335</v>
      </c>
      <c r="G524" s="92" t="s">
        <v>327</v>
      </c>
      <c r="H524" s="190" t="s">
        <v>327</v>
      </c>
      <c r="I524" s="191" t="s">
        <v>431</v>
      </c>
      <c r="J524" s="191" t="s">
        <v>327</v>
      </c>
      <c r="K524" s="192" t="s">
        <v>656</v>
      </c>
      <c r="L524" s="91"/>
      <c r="M524" s="193">
        <f>M525+M527</f>
        <v>10799.688900000001</v>
      </c>
      <c r="N524" s="193">
        <f>N525+N527</f>
        <v>10799.688</v>
      </c>
      <c r="O524" s="276">
        <f t="shared" ref="O524:O556" si="75">N524/M524*100</f>
        <v>99.999991666426595</v>
      </c>
    </row>
    <row r="525" spans="2:15" ht="33" customHeight="1" x14ac:dyDescent="0.25">
      <c r="B525" s="178"/>
      <c r="C525" s="178"/>
      <c r="D525" s="95" t="s">
        <v>59</v>
      </c>
      <c r="E525" s="92" t="s">
        <v>625</v>
      </c>
      <c r="F525" s="189" t="s">
        <v>335</v>
      </c>
      <c r="G525" s="92" t="s">
        <v>327</v>
      </c>
      <c r="H525" s="190" t="s">
        <v>327</v>
      </c>
      <c r="I525" s="191" t="s">
        <v>431</v>
      </c>
      <c r="J525" s="191" t="s">
        <v>327</v>
      </c>
      <c r="K525" s="192" t="s">
        <v>656</v>
      </c>
      <c r="L525" s="91">
        <v>200</v>
      </c>
      <c r="M525" s="193">
        <f>M526</f>
        <v>277.77749999999997</v>
      </c>
      <c r="N525" s="193">
        <f>N526</f>
        <v>277.77699999999999</v>
      </c>
      <c r="O525" s="276">
        <f t="shared" si="75"/>
        <v>99.999819999820005</v>
      </c>
    </row>
    <row r="526" spans="2:15" ht="29.25" customHeight="1" x14ac:dyDescent="0.25">
      <c r="B526" s="178"/>
      <c r="C526" s="178"/>
      <c r="D526" s="95" t="s">
        <v>60</v>
      </c>
      <c r="E526" s="92" t="s">
        <v>625</v>
      </c>
      <c r="F526" s="189" t="s">
        <v>335</v>
      </c>
      <c r="G526" s="92" t="s">
        <v>327</v>
      </c>
      <c r="H526" s="190" t="s">
        <v>327</v>
      </c>
      <c r="I526" s="191" t="s">
        <v>431</v>
      </c>
      <c r="J526" s="191" t="s">
        <v>327</v>
      </c>
      <c r="K526" s="192" t="s">
        <v>656</v>
      </c>
      <c r="L526" s="91" t="s">
        <v>443</v>
      </c>
      <c r="M526" s="193">
        <v>277.77749999999997</v>
      </c>
      <c r="N526" s="193">
        <v>277.77699999999999</v>
      </c>
      <c r="O526" s="193">
        <f t="shared" si="75"/>
        <v>99.999819999820005</v>
      </c>
    </row>
    <row r="527" spans="2:15" ht="33" customHeight="1" x14ac:dyDescent="0.25">
      <c r="B527" s="178"/>
      <c r="C527" s="178"/>
      <c r="D527" s="208" t="s">
        <v>95</v>
      </c>
      <c r="E527" s="92" t="s">
        <v>625</v>
      </c>
      <c r="F527" s="189" t="s">
        <v>335</v>
      </c>
      <c r="G527" s="92" t="s">
        <v>327</v>
      </c>
      <c r="H527" s="190" t="s">
        <v>327</v>
      </c>
      <c r="I527" s="191" t="s">
        <v>431</v>
      </c>
      <c r="J527" s="191" t="s">
        <v>327</v>
      </c>
      <c r="K527" s="192" t="s">
        <v>656</v>
      </c>
      <c r="L527" s="91">
        <v>600</v>
      </c>
      <c r="M527" s="193">
        <f>M528</f>
        <v>10521.911400000001</v>
      </c>
      <c r="N527" s="193">
        <f>N528</f>
        <v>10521.911</v>
      </c>
      <c r="O527" s="193">
        <f t="shared" si="75"/>
        <v>99.999996198409349</v>
      </c>
    </row>
    <row r="528" spans="2:15" ht="17.25" customHeight="1" x14ac:dyDescent="0.25">
      <c r="B528" s="178"/>
      <c r="C528" s="178"/>
      <c r="D528" s="95" t="s">
        <v>103</v>
      </c>
      <c r="E528" s="92" t="s">
        <v>625</v>
      </c>
      <c r="F528" s="189" t="s">
        <v>335</v>
      </c>
      <c r="G528" s="92" t="s">
        <v>327</v>
      </c>
      <c r="H528" s="190" t="s">
        <v>327</v>
      </c>
      <c r="I528" s="191" t="s">
        <v>431</v>
      </c>
      <c r="J528" s="191" t="s">
        <v>327</v>
      </c>
      <c r="K528" s="192" t="s">
        <v>656</v>
      </c>
      <c r="L528" s="91" t="s">
        <v>632</v>
      </c>
      <c r="M528" s="193">
        <v>10521.911400000001</v>
      </c>
      <c r="N528" s="193">
        <v>10521.911</v>
      </c>
      <c r="O528" s="274">
        <f t="shared" si="75"/>
        <v>99.999996198409349</v>
      </c>
    </row>
    <row r="529" spans="2:15" ht="30.75" customHeight="1" x14ac:dyDescent="0.25">
      <c r="B529" s="178"/>
      <c r="C529" s="178"/>
      <c r="D529" s="95" t="s">
        <v>657</v>
      </c>
      <c r="E529" s="92" t="s">
        <v>625</v>
      </c>
      <c r="F529" s="189" t="s">
        <v>335</v>
      </c>
      <c r="G529" s="92" t="s">
        <v>327</v>
      </c>
      <c r="H529" s="190" t="s">
        <v>327</v>
      </c>
      <c r="I529" s="191" t="s">
        <v>431</v>
      </c>
      <c r="J529" s="191" t="s">
        <v>327</v>
      </c>
      <c r="K529" s="192" t="s">
        <v>649</v>
      </c>
      <c r="L529" s="91"/>
      <c r="M529" s="193">
        <f t="shared" ref="M529:N530" si="76">M530</f>
        <v>18889.149000000001</v>
      </c>
      <c r="N529" s="193">
        <f t="shared" si="76"/>
        <v>11349.502</v>
      </c>
      <c r="O529" s="193">
        <f t="shared" si="75"/>
        <v>60.084771420882966</v>
      </c>
    </row>
    <row r="530" spans="2:15" ht="30.75" customHeight="1" x14ac:dyDescent="0.25">
      <c r="B530" s="178"/>
      <c r="C530" s="178"/>
      <c r="D530" s="208" t="s">
        <v>95</v>
      </c>
      <c r="E530" s="92" t="s">
        <v>625</v>
      </c>
      <c r="F530" s="189" t="s">
        <v>335</v>
      </c>
      <c r="G530" s="92" t="s">
        <v>327</v>
      </c>
      <c r="H530" s="190" t="s">
        <v>327</v>
      </c>
      <c r="I530" s="191" t="s">
        <v>431</v>
      </c>
      <c r="J530" s="191" t="s">
        <v>327</v>
      </c>
      <c r="K530" s="192" t="s">
        <v>649</v>
      </c>
      <c r="L530" s="91">
        <v>600</v>
      </c>
      <c r="M530" s="193">
        <f t="shared" si="76"/>
        <v>18889.149000000001</v>
      </c>
      <c r="N530" s="193">
        <f t="shared" si="76"/>
        <v>11349.502</v>
      </c>
      <c r="O530" s="274">
        <f t="shared" si="75"/>
        <v>60.084771420882966</v>
      </c>
    </row>
    <row r="531" spans="2:15" ht="17.25" customHeight="1" x14ac:dyDescent="0.25">
      <c r="B531" s="178"/>
      <c r="C531" s="178"/>
      <c r="D531" s="95" t="s">
        <v>103</v>
      </c>
      <c r="E531" s="92" t="s">
        <v>625</v>
      </c>
      <c r="F531" s="189" t="s">
        <v>335</v>
      </c>
      <c r="G531" s="92" t="s">
        <v>327</v>
      </c>
      <c r="H531" s="190" t="s">
        <v>327</v>
      </c>
      <c r="I531" s="191" t="s">
        <v>431</v>
      </c>
      <c r="J531" s="191" t="s">
        <v>327</v>
      </c>
      <c r="K531" s="192" t="s">
        <v>649</v>
      </c>
      <c r="L531" s="91" t="s">
        <v>632</v>
      </c>
      <c r="M531" s="193">
        <v>18889.149000000001</v>
      </c>
      <c r="N531" s="193">
        <v>11349.502</v>
      </c>
      <c r="O531" s="193">
        <f t="shared" si="75"/>
        <v>60.084771420882966</v>
      </c>
    </row>
    <row r="532" spans="2:15" ht="17.25" customHeight="1" x14ac:dyDescent="0.25">
      <c r="B532" s="178"/>
      <c r="C532" s="178"/>
      <c r="D532" s="95" t="s">
        <v>653</v>
      </c>
      <c r="E532" s="92" t="s">
        <v>625</v>
      </c>
      <c r="F532" s="189" t="s">
        <v>335</v>
      </c>
      <c r="G532" s="92" t="s">
        <v>327</v>
      </c>
      <c r="H532" s="190" t="s">
        <v>327</v>
      </c>
      <c r="I532" s="191" t="s">
        <v>431</v>
      </c>
      <c r="J532" s="191" t="s">
        <v>654</v>
      </c>
      <c r="K532" s="192"/>
      <c r="L532" s="91"/>
      <c r="M532" s="193">
        <f>M533</f>
        <v>1707.27</v>
      </c>
      <c r="N532" s="193">
        <f t="shared" ref="N532:N534" si="77">N533</f>
        <v>1707.27</v>
      </c>
      <c r="O532" s="193">
        <f t="shared" si="75"/>
        <v>100</v>
      </c>
    </row>
    <row r="533" spans="2:15" ht="45.75" customHeight="1" x14ac:dyDescent="0.25">
      <c r="B533" s="178"/>
      <c r="C533" s="178"/>
      <c r="D533" s="95" t="s">
        <v>655</v>
      </c>
      <c r="E533" s="92" t="s">
        <v>625</v>
      </c>
      <c r="F533" s="189" t="s">
        <v>335</v>
      </c>
      <c r="G533" s="92" t="s">
        <v>327</v>
      </c>
      <c r="H533" s="190" t="s">
        <v>327</v>
      </c>
      <c r="I533" s="191" t="s">
        <v>431</v>
      </c>
      <c r="J533" s="191" t="s">
        <v>654</v>
      </c>
      <c r="K533" s="192">
        <v>50970</v>
      </c>
      <c r="L533" s="91"/>
      <c r="M533" s="193">
        <f>M534</f>
        <v>1707.27</v>
      </c>
      <c r="N533" s="193">
        <f t="shared" si="77"/>
        <v>1707.27</v>
      </c>
      <c r="O533" s="276">
        <f t="shared" si="75"/>
        <v>100</v>
      </c>
    </row>
    <row r="534" spans="2:15" ht="30.75" customHeight="1" x14ac:dyDescent="0.25">
      <c r="B534" s="178"/>
      <c r="C534" s="178"/>
      <c r="D534" s="95" t="s">
        <v>95</v>
      </c>
      <c r="E534" s="92" t="s">
        <v>625</v>
      </c>
      <c r="F534" s="189" t="s">
        <v>335</v>
      </c>
      <c r="G534" s="92" t="s">
        <v>327</v>
      </c>
      <c r="H534" s="190" t="s">
        <v>327</v>
      </c>
      <c r="I534" s="191" t="s">
        <v>431</v>
      </c>
      <c r="J534" s="191" t="s">
        <v>654</v>
      </c>
      <c r="K534" s="192">
        <v>50970</v>
      </c>
      <c r="L534" s="91">
        <v>600</v>
      </c>
      <c r="M534" s="193">
        <f>M535</f>
        <v>1707.27</v>
      </c>
      <c r="N534" s="193">
        <f t="shared" si="77"/>
        <v>1707.27</v>
      </c>
      <c r="O534" s="276">
        <f t="shared" si="75"/>
        <v>100</v>
      </c>
    </row>
    <row r="535" spans="2:15" ht="17.25" customHeight="1" x14ac:dyDescent="0.25">
      <c r="B535" s="178"/>
      <c r="C535" s="178"/>
      <c r="D535" s="95" t="s">
        <v>103</v>
      </c>
      <c r="E535" s="92" t="s">
        <v>625</v>
      </c>
      <c r="F535" s="189" t="s">
        <v>335</v>
      </c>
      <c r="G535" s="92" t="s">
        <v>327</v>
      </c>
      <c r="H535" s="190" t="s">
        <v>327</v>
      </c>
      <c r="I535" s="191" t="s">
        <v>431</v>
      </c>
      <c r="J535" s="191" t="s">
        <v>654</v>
      </c>
      <c r="K535" s="192">
        <v>50970</v>
      </c>
      <c r="L535" s="91" t="s">
        <v>632</v>
      </c>
      <c r="M535" s="193">
        <v>1707.27</v>
      </c>
      <c r="N535" s="193">
        <v>1707.27</v>
      </c>
      <c r="O535" s="193">
        <f t="shared" si="75"/>
        <v>100</v>
      </c>
    </row>
    <row r="536" spans="2:15" ht="15" customHeight="1" x14ac:dyDescent="0.25">
      <c r="B536" s="178"/>
      <c r="C536" s="178"/>
      <c r="D536" s="95" t="s">
        <v>353</v>
      </c>
      <c r="E536" s="92" t="s">
        <v>625</v>
      </c>
      <c r="F536" s="189" t="s">
        <v>335</v>
      </c>
      <c r="G536" s="92" t="s">
        <v>339</v>
      </c>
      <c r="H536" s="190"/>
      <c r="I536" s="191"/>
      <c r="J536" s="191"/>
      <c r="K536" s="192"/>
      <c r="L536" s="91"/>
      <c r="M536" s="193">
        <f>M537+M545</f>
        <v>44400.171690000003</v>
      </c>
      <c r="N536" s="193">
        <f>N537+N545</f>
        <v>43752.79</v>
      </c>
      <c r="O536" s="193">
        <f t="shared" si="75"/>
        <v>98.541938768795774</v>
      </c>
    </row>
    <row r="537" spans="2:15" ht="30" customHeight="1" x14ac:dyDescent="0.25">
      <c r="B537" s="178"/>
      <c r="C537" s="178"/>
      <c r="D537" s="95" t="s">
        <v>439</v>
      </c>
      <c r="E537" s="92" t="s">
        <v>625</v>
      </c>
      <c r="F537" s="189" t="s">
        <v>335</v>
      </c>
      <c r="G537" s="92" t="s">
        <v>339</v>
      </c>
      <c r="H537" s="190" t="s">
        <v>327</v>
      </c>
      <c r="I537" s="191" t="s">
        <v>431</v>
      </c>
      <c r="J537" s="191"/>
      <c r="K537" s="192"/>
      <c r="L537" s="91"/>
      <c r="M537" s="193">
        <f>M538</f>
        <v>15342.421689999999</v>
      </c>
      <c r="N537" s="193">
        <f>N538</f>
        <v>15115.858</v>
      </c>
      <c r="O537" s="193">
        <f t="shared" si="75"/>
        <v>98.523285993711994</v>
      </c>
    </row>
    <row r="538" spans="2:15" ht="30.75" customHeight="1" x14ac:dyDescent="0.25">
      <c r="B538" s="178"/>
      <c r="C538" s="178"/>
      <c r="D538" s="245" t="s">
        <v>658</v>
      </c>
      <c r="E538" s="92" t="s">
        <v>625</v>
      </c>
      <c r="F538" s="189" t="s">
        <v>335</v>
      </c>
      <c r="G538" s="92" t="s">
        <v>339</v>
      </c>
      <c r="H538" s="190" t="s">
        <v>327</v>
      </c>
      <c r="I538" s="191" t="s">
        <v>431</v>
      </c>
      <c r="J538" s="191" t="s">
        <v>339</v>
      </c>
      <c r="K538" s="192"/>
      <c r="L538" s="91"/>
      <c r="M538" s="193">
        <f>M539+M542</f>
        <v>15342.421689999999</v>
      </c>
      <c r="N538" s="193">
        <f>N539+N542</f>
        <v>15115.858</v>
      </c>
      <c r="O538" s="193">
        <f t="shared" si="75"/>
        <v>98.523285993711994</v>
      </c>
    </row>
    <row r="539" spans="2:15" ht="14.25" customHeight="1" x14ac:dyDescent="0.25">
      <c r="B539" s="178"/>
      <c r="C539" s="178"/>
      <c r="D539" s="95" t="s">
        <v>108</v>
      </c>
      <c r="E539" s="92" t="s">
        <v>625</v>
      </c>
      <c r="F539" s="189" t="s">
        <v>335</v>
      </c>
      <c r="G539" s="92" t="s">
        <v>339</v>
      </c>
      <c r="H539" s="190" t="s">
        <v>327</v>
      </c>
      <c r="I539" s="191" t="s">
        <v>431</v>
      </c>
      <c r="J539" s="191" t="s">
        <v>339</v>
      </c>
      <c r="K539" s="192" t="s">
        <v>659</v>
      </c>
      <c r="L539" s="91"/>
      <c r="M539" s="193">
        <f t="shared" ref="M539:N540" si="78">M540</f>
        <v>14293</v>
      </c>
      <c r="N539" s="193">
        <f t="shared" si="78"/>
        <v>14066.437</v>
      </c>
      <c r="O539" s="193">
        <f t="shared" si="75"/>
        <v>98.414867417617018</v>
      </c>
    </row>
    <row r="540" spans="2:15" ht="31.5" customHeight="1" x14ac:dyDescent="0.25">
      <c r="B540" s="178"/>
      <c r="C540" s="178"/>
      <c r="D540" s="208" t="s">
        <v>95</v>
      </c>
      <c r="E540" s="92" t="s">
        <v>625</v>
      </c>
      <c r="F540" s="189" t="s">
        <v>335</v>
      </c>
      <c r="G540" s="92" t="s">
        <v>339</v>
      </c>
      <c r="H540" s="190" t="s">
        <v>327</v>
      </c>
      <c r="I540" s="191" t="s">
        <v>431</v>
      </c>
      <c r="J540" s="191" t="s">
        <v>339</v>
      </c>
      <c r="K540" s="192" t="s">
        <v>659</v>
      </c>
      <c r="L540" s="91">
        <v>600</v>
      </c>
      <c r="M540" s="193">
        <f t="shared" si="78"/>
        <v>14293</v>
      </c>
      <c r="N540" s="193">
        <f t="shared" si="78"/>
        <v>14066.437</v>
      </c>
      <c r="O540" s="274">
        <f t="shared" si="75"/>
        <v>98.414867417617018</v>
      </c>
    </row>
    <row r="541" spans="2:15" ht="17.25" customHeight="1" x14ac:dyDescent="0.25">
      <c r="B541" s="178"/>
      <c r="C541" s="178"/>
      <c r="D541" s="95" t="s">
        <v>103</v>
      </c>
      <c r="E541" s="92" t="s">
        <v>625</v>
      </c>
      <c r="F541" s="189" t="s">
        <v>335</v>
      </c>
      <c r="G541" s="92" t="s">
        <v>339</v>
      </c>
      <c r="H541" s="190" t="s">
        <v>327</v>
      </c>
      <c r="I541" s="191" t="s">
        <v>431</v>
      </c>
      <c r="J541" s="191" t="s">
        <v>339</v>
      </c>
      <c r="K541" s="192" t="s">
        <v>659</v>
      </c>
      <c r="L541" s="91" t="s">
        <v>632</v>
      </c>
      <c r="M541" s="193">
        <v>14293</v>
      </c>
      <c r="N541" s="193">
        <v>14066.437</v>
      </c>
      <c r="O541" s="276">
        <f t="shared" si="75"/>
        <v>98.414867417617018</v>
      </c>
    </row>
    <row r="542" spans="2:15" ht="62.25" customHeight="1" x14ac:dyDescent="0.25">
      <c r="B542" s="178"/>
      <c r="C542" s="178"/>
      <c r="D542" s="95" t="s">
        <v>695</v>
      </c>
      <c r="E542" s="92" t="s">
        <v>625</v>
      </c>
      <c r="F542" s="189" t="s">
        <v>335</v>
      </c>
      <c r="G542" s="92" t="s">
        <v>339</v>
      </c>
      <c r="H542" s="190" t="s">
        <v>327</v>
      </c>
      <c r="I542" s="191" t="s">
        <v>431</v>
      </c>
      <c r="J542" s="191" t="s">
        <v>339</v>
      </c>
      <c r="K542" s="192">
        <v>91560</v>
      </c>
      <c r="L542" s="91"/>
      <c r="M542" s="193">
        <f t="shared" ref="M542:N543" si="79">M543</f>
        <v>1049.4216899999999</v>
      </c>
      <c r="N542" s="193">
        <f t="shared" si="79"/>
        <v>1049.421</v>
      </c>
      <c r="O542" s="193">
        <f t="shared" si="75"/>
        <v>99.999934249500797</v>
      </c>
    </row>
    <row r="543" spans="2:15" ht="30.75" customHeight="1" x14ac:dyDescent="0.25">
      <c r="B543" s="178"/>
      <c r="C543" s="178"/>
      <c r="D543" s="208" t="s">
        <v>95</v>
      </c>
      <c r="E543" s="92" t="s">
        <v>625</v>
      </c>
      <c r="F543" s="189" t="s">
        <v>335</v>
      </c>
      <c r="G543" s="92" t="s">
        <v>339</v>
      </c>
      <c r="H543" s="190" t="s">
        <v>327</v>
      </c>
      <c r="I543" s="191" t="s">
        <v>431</v>
      </c>
      <c r="J543" s="191" t="s">
        <v>339</v>
      </c>
      <c r="K543" s="192">
        <v>91560</v>
      </c>
      <c r="L543" s="91">
        <v>600</v>
      </c>
      <c r="M543" s="193">
        <f t="shared" si="79"/>
        <v>1049.4216899999999</v>
      </c>
      <c r="N543" s="193">
        <f t="shared" si="79"/>
        <v>1049.421</v>
      </c>
      <c r="O543" s="193">
        <f t="shared" si="75"/>
        <v>99.999934249500797</v>
      </c>
    </row>
    <row r="544" spans="2:15" ht="61.5" customHeight="1" x14ac:dyDescent="0.25">
      <c r="B544" s="178"/>
      <c r="C544" s="178"/>
      <c r="D544" s="95" t="s">
        <v>96</v>
      </c>
      <c r="E544" s="92" t="s">
        <v>625</v>
      </c>
      <c r="F544" s="189" t="s">
        <v>335</v>
      </c>
      <c r="G544" s="92" t="s">
        <v>339</v>
      </c>
      <c r="H544" s="190" t="s">
        <v>327</v>
      </c>
      <c r="I544" s="191" t="s">
        <v>431</v>
      </c>
      <c r="J544" s="191" t="s">
        <v>339</v>
      </c>
      <c r="K544" s="192">
        <v>91560</v>
      </c>
      <c r="L544" s="91">
        <v>630</v>
      </c>
      <c r="M544" s="193">
        <v>1049.4216899999999</v>
      </c>
      <c r="N544" s="193">
        <v>1049.421</v>
      </c>
      <c r="O544" s="274">
        <f t="shared" si="75"/>
        <v>99.999934249500797</v>
      </c>
    </row>
    <row r="545" spans="2:15" ht="32.25" customHeight="1" x14ac:dyDescent="0.25">
      <c r="B545" s="178"/>
      <c r="C545" s="178"/>
      <c r="D545" s="208" t="s">
        <v>452</v>
      </c>
      <c r="E545" s="92" t="s">
        <v>625</v>
      </c>
      <c r="F545" s="189" t="s">
        <v>335</v>
      </c>
      <c r="G545" s="92" t="s">
        <v>339</v>
      </c>
      <c r="H545" s="190" t="s">
        <v>331</v>
      </c>
      <c r="I545" s="191" t="s">
        <v>431</v>
      </c>
      <c r="J545" s="191"/>
      <c r="K545" s="192"/>
      <c r="L545" s="91"/>
      <c r="M545" s="193">
        <f>M546</f>
        <v>29057.75</v>
      </c>
      <c r="N545" s="193">
        <f>N546</f>
        <v>28636.932000000001</v>
      </c>
      <c r="O545" s="193">
        <f t="shared" si="75"/>
        <v>98.551787388906575</v>
      </c>
    </row>
    <row r="546" spans="2:15" ht="15.75" customHeight="1" x14ac:dyDescent="0.25">
      <c r="B546" s="178"/>
      <c r="C546" s="178"/>
      <c r="D546" s="245" t="s">
        <v>660</v>
      </c>
      <c r="E546" s="92" t="s">
        <v>625</v>
      </c>
      <c r="F546" s="189" t="s">
        <v>335</v>
      </c>
      <c r="G546" s="92" t="s">
        <v>339</v>
      </c>
      <c r="H546" s="190" t="s">
        <v>331</v>
      </c>
      <c r="I546" s="191" t="s">
        <v>380</v>
      </c>
      <c r="J546" s="191"/>
      <c r="K546" s="192"/>
      <c r="L546" s="91"/>
      <c r="M546" s="193">
        <f>M547</f>
        <v>29057.75</v>
      </c>
      <c r="N546" s="193">
        <f>N547</f>
        <v>28636.932000000001</v>
      </c>
      <c r="O546" s="274">
        <f t="shared" si="75"/>
        <v>98.551787388906575</v>
      </c>
    </row>
    <row r="547" spans="2:15" ht="29.25" customHeight="1" x14ac:dyDescent="0.25">
      <c r="B547" s="178"/>
      <c r="C547" s="178"/>
      <c r="D547" s="209" t="s">
        <v>658</v>
      </c>
      <c r="E547" s="92" t="s">
        <v>625</v>
      </c>
      <c r="F547" s="189" t="s">
        <v>335</v>
      </c>
      <c r="G547" s="92" t="s">
        <v>339</v>
      </c>
      <c r="H547" s="190" t="s">
        <v>331</v>
      </c>
      <c r="I547" s="191" t="s">
        <v>380</v>
      </c>
      <c r="J547" s="191" t="s">
        <v>329</v>
      </c>
      <c r="K547" s="192"/>
      <c r="L547" s="91"/>
      <c r="M547" s="193">
        <f t="shared" ref="M547:N549" si="80">M548</f>
        <v>29057.75</v>
      </c>
      <c r="N547" s="193">
        <f t="shared" si="80"/>
        <v>28636.932000000001</v>
      </c>
      <c r="O547" s="193">
        <f t="shared" si="75"/>
        <v>98.551787388906575</v>
      </c>
    </row>
    <row r="548" spans="2:15" ht="16.5" customHeight="1" x14ac:dyDescent="0.25">
      <c r="B548" s="178"/>
      <c r="C548" s="178"/>
      <c r="D548" s="90" t="s">
        <v>108</v>
      </c>
      <c r="E548" s="92" t="s">
        <v>625</v>
      </c>
      <c r="F548" s="189" t="s">
        <v>335</v>
      </c>
      <c r="G548" s="92" t="s">
        <v>339</v>
      </c>
      <c r="H548" s="190" t="s">
        <v>331</v>
      </c>
      <c r="I548" s="191" t="s">
        <v>380</v>
      </c>
      <c r="J548" s="191" t="s">
        <v>329</v>
      </c>
      <c r="K548" s="192" t="s">
        <v>659</v>
      </c>
      <c r="L548" s="91"/>
      <c r="M548" s="193">
        <f t="shared" si="80"/>
        <v>29057.75</v>
      </c>
      <c r="N548" s="193">
        <f t="shared" si="80"/>
        <v>28636.932000000001</v>
      </c>
      <c r="O548" s="193">
        <f t="shared" si="75"/>
        <v>98.551787388906575</v>
      </c>
    </row>
    <row r="549" spans="2:15" ht="32.25" customHeight="1" x14ac:dyDescent="0.25">
      <c r="B549" s="178"/>
      <c r="C549" s="178"/>
      <c r="D549" s="208" t="s">
        <v>95</v>
      </c>
      <c r="E549" s="92" t="s">
        <v>625</v>
      </c>
      <c r="F549" s="189" t="s">
        <v>335</v>
      </c>
      <c r="G549" s="92" t="s">
        <v>339</v>
      </c>
      <c r="H549" s="190" t="s">
        <v>331</v>
      </c>
      <c r="I549" s="191" t="s">
        <v>380</v>
      </c>
      <c r="J549" s="191" t="s">
        <v>329</v>
      </c>
      <c r="K549" s="192" t="s">
        <v>659</v>
      </c>
      <c r="L549" s="91">
        <v>600</v>
      </c>
      <c r="M549" s="193">
        <f t="shared" si="80"/>
        <v>29057.75</v>
      </c>
      <c r="N549" s="193">
        <f t="shared" si="80"/>
        <v>28636.932000000001</v>
      </c>
      <c r="O549" s="274">
        <f t="shared" si="75"/>
        <v>98.551787388906575</v>
      </c>
    </row>
    <row r="550" spans="2:15" ht="16.5" customHeight="1" x14ac:dyDescent="0.25">
      <c r="B550" s="178"/>
      <c r="C550" s="178"/>
      <c r="D550" s="95" t="s">
        <v>103</v>
      </c>
      <c r="E550" s="92" t="s">
        <v>625</v>
      </c>
      <c r="F550" s="189" t="s">
        <v>335</v>
      </c>
      <c r="G550" s="92" t="s">
        <v>339</v>
      </c>
      <c r="H550" s="190" t="s">
        <v>331</v>
      </c>
      <c r="I550" s="191" t="s">
        <v>380</v>
      </c>
      <c r="J550" s="191" t="s">
        <v>329</v>
      </c>
      <c r="K550" s="192" t="s">
        <v>659</v>
      </c>
      <c r="L550" s="91" t="s">
        <v>632</v>
      </c>
      <c r="M550" s="193">
        <v>29057.75</v>
      </c>
      <c r="N550" s="193">
        <v>28636.932000000001</v>
      </c>
      <c r="O550" s="193">
        <f t="shared" si="75"/>
        <v>98.551787388906575</v>
      </c>
    </row>
    <row r="551" spans="2:15" ht="15" customHeight="1" x14ac:dyDescent="0.25">
      <c r="B551" s="178"/>
      <c r="C551" s="178"/>
      <c r="D551" s="95" t="s">
        <v>354</v>
      </c>
      <c r="E551" s="92" t="s">
        <v>625</v>
      </c>
      <c r="F551" s="189" t="s">
        <v>335</v>
      </c>
      <c r="G551" s="92" t="s">
        <v>335</v>
      </c>
      <c r="H551" s="190"/>
      <c r="I551" s="191"/>
      <c r="J551" s="191"/>
      <c r="K551" s="192"/>
      <c r="L551" s="91"/>
      <c r="M551" s="193">
        <f>M552</f>
        <v>1919.1</v>
      </c>
      <c r="N551" s="193">
        <f>N552</f>
        <v>1610.325</v>
      </c>
      <c r="O551" s="193">
        <f t="shared" si="75"/>
        <v>83.910426762544958</v>
      </c>
    </row>
    <row r="552" spans="2:15" ht="30.75" customHeight="1" x14ac:dyDescent="0.25">
      <c r="B552" s="178"/>
      <c r="C552" s="178"/>
      <c r="D552" s="95" t="s">
        <v>439</v>
      </c>
      <c r="E552" s="92" t="s">
        <v>625</v>
      </c>
      <c r="F552" s="189" t="s">
        <v>335</v>
      </c>
      <c r="G552" s="92" t="s">
        <v>335</v>
      </c>
      <c r="H552" s="190" t="s">
        <v>327</v>
      </c>
      <c r="I552" s="191" t="s">
        <v>431</v>
      </c>
      <c r="J552" s="191"/>
      <c r="K552" s="192"/>
      <c r="L552" s="91"/>
      <c r="M552" s="193">
        <f>M553</f>
        <v>1919.1</v>
      </c>
      <c r="N552" s="193">
        <f>N553</f>
        <v>1610.325</v>
      </c>
      <c r="O552" s="274">
        <f t="shared" si="75"/>
        <v>83.910426762544958</v>
      </c>
    </row>
    <row r="553" spans="2:15" ht="32.25" customHeight="1" x14ac:dyDescent="0.25">
      <c r="B553" s="178"/>
      <c r="C553" s="178"/>
      <c r="D553" s="252" t="s">
        <v>662</v>
      </c>
      <c r="E553" s="92" t="s">
        <v>625</v>
      </c>
      <c r="F553" s="189" t="s">
        <v>335</v>
      </c>
      <c r="G553" s="92" t="s">
        <v>335</v>
      </c>
      <c r="H553" s="190" t="s">
        <v>327</v>
      </c>
      <c r="I553" s="191" t="s">
        <v>431</v>
      </c>
      <c r="J553" s="191" t="s">
        <v>335</v>
      </c>
      <c r="K553" s="192"/>
      <c r="L553" s="91"/>
      <c r="M553" s="193">
        <f>M557+M554</f>
        <v>1919.1</v>
      </c>
      <c r="N553" s="193">
        <f>N557+N554</f>
        <v>1610.325</v>
      </c>
      <c r="O553" s="193">
        <f t="shared" si="75"/>
        <v>83.910426762544958</v>
      </c>
    </row>
    <row r="554" spans="2:15" ht="18" customHeight="1" x14ac:dyDescent="0.25">
      <c r="B554" s="178"/>
      <c r="C554" s="178"/>
      <c r="D554" s="95" t="s">
        <v>109</v>
      </c>
      <c r="E554" s="92" t="s">
        <v>625</v>
      </c>
      <c r="F554" s="189" t="s">
        <v>335</v>
      </c>
      <c r="G554" s="92" t="s">
        <v>335</v>
      </c>
      <c r="H554" s="190" t="s">
        <v>327</v>
      </c>
      <c r="I554" s="191" t="s">
        <v>431</v>
      </c>
      <c r="J554" s="191" t="s">
        <v>335</v>
      </c>
      <c r="K554" s="192">
        <v>42030</v>
      </c>
      <c r="L554" s="91"/>
      <c r="M554" s="193">
        <f t="shared" ref="M554:N555" si="81">M555</f>
        <v>137.5</v>
      </c>
      <c r="N554" s="193">
        <f t="shared" si="81"/>
        <v>137.5</v>
      </c>
      <c r="O554" s="193">
        <f t="shared" si="75"/>
        <v>100</v>
      </c>
    </row>
    <row r="555" spans="2:15" ht="31.5" customHeight="1" x14ac:dyDescent="0.25">
      <c r="B555" s="178"/>
      <c r="C555" s="178"/>
      <c r="D555" s="208" t="s">
        <v>95</v>
      </c>
      <c r="E555" s="92" t="s">
        <v>625</v>
      </c>
      <c r="F555" s="189" t="s">
        <v>335</v>
      </c>
      <c r="G555" s="92" t="s">
        <v>335</v>
      </c>
      <c r="H555" s="190" t="s">
        <v>327</v>
      </c>
      <c r="I555" s="191" t="s">
        <v>431</v>
      </c>
      <c r="J555" s="191" t="s">
        <v>335</v>
      </c>
      <c r="K555" s="192">
        <v>42030</v>
      </c>
      <c r="L555" s="91">
        <v>600</v>
      </c>
      <c r="M555" s="193">
        <f t="shared" si="81"/>
        <v>137.5</v>
      </c>
      <c r="N555" s="193">
        <f t="shared" si="81"/>
        <v>137.5</v>
      </c>
      <c r="O555" s="193">
        <f t="shared" si="75"/>
        <v>100</v>
      </c>
    </row>
    <row r="556" spans="2:15" ht="16.5" customHeight="1" x14ac:dyDescent="0.25">
      <c r="B556" s="178"/>
      <c r="C556" s="178"/>
      <c r="D556" s="95" t="s">
        <v>103</v>
      </c>
      <c r="E556" s="92" t="s">
        <v>625</v>
      </c>
      <c r="F556" s="189" t="s">
        <v>335</v>
      </c>
      <c r="G556" s="92" t="s">
        <v>335</v>
      </c>
      <c r="H556" s="190" t="s">
        <v>327</v>
      </c>
      <c r="I556" s="191" t="s">
        <v>431</v>
      </c>
      <c r="J556" s="191" t="s">
        <v>335</v>
      </c>
      <c r="K556" s="192">
        <v>42030</v>
      </c>
      <c r="L556" s="91">
        <v>610</v>
      </c>
      <c r="M556" s="193">
        <v>137.5</v>
      </c>
      <c r="N556" s="193">
        <v>137.5</v>
      </c>
      <c r="O556" s="193">
        <f t="shared" si="75"/>
        <v>100</v>
      </c>
    </row>
    <row r="557" spans="2:15" ht="47.25" customHeight="1" x14ac:dyDescent="0.25">
      <c r="B557" s="178"/>
      <c r="C557" s="178"/>
      <c r="D557" s="95" t="s">
        <v>110</v>
      </c>
      <c r="E557" s="92" t="s">
        <v>625</v>
      </c>
      <c r="F557" s="189" t="s">
        <v>335</v>
      </c>
      <c r="G557" s="92" t="s">
        <v>335</v>
      </c>
      <c r="H557" s="190" t="s">
        <v>327</v>
      </c>
      <c r="I557" s="191" t="s">
        <v>431</v>
      </c>
      <c r="J557" s="191" t="s">
        <v>335</v>
      </c>
      <c r="K557" s="192">
        <v>77210</v>
      </c>
      <c r="L557" s="91"/>
      <c r="M557" s="193">
        <f t="shared" ref="M557:N558" si="82">M558</f>
        <v>1781.6</v>
      </c>
      <c r="N557" s="193">
        <f t="shared" si="82"/>
        <v>1472.825</v>
      </c>
      <c r="O557" s="274">
        <f t="shared" ref="O557:O584" si="83">N557/M557*100</f>
        <v>82.66866861248316</v>
      </c>
    </row>
    <row r="558" spans="2:15" ht="31.5" customHeight="1" x14ac:dyDescent="0.25">
      <c r="B558" s="178"/>
      <c r="C558" s="178"/>
      <c r="D558" s="208" t="s">
        <v>95</v>
      </c>
      <c r="E558" s="92" t="s">
        <v>625</v>
      </c>
      <c r="F558" s="189" t="s">
        <v>335</v>
      </c>
      <c r="G558" s="92" t="s">
        <v>335</v>
      </c>
      <c r="H558" s="190" t="s">
        <v>327</v>
      </c>
      <c r="I558" s="191" t="s">
        <v>431</v>
      </c>
      <c r="J558" s="191" t="s">
        <v>335</v>
      </c>
      <c r="K558" s="192">
        <v>77210</v>
      </c>
      <c r="L558" s="91">
        <v>600</v>
      </c>
      <c r="M558" s="193">
        <f t="shared" si="82"/>
        <v>1781.6</v>
      </c>
      <c r="N558" s="193">
        <f t="shared" si="82"/>
        <v>1472.825</v>
      </c>
      <c r="O558" s="193">
        <f t="shared" si="83"/>
        <v>82.66866861248316</v>
      </c>
    </row>
    <row r="559" spans="2:15" ht="16.5" customHeight="1" x14ac:dyDescent="0.25">
      <c r="B559" s="178"/>
      <c r="C559" s="178"/>
      <c r="D559" s="95" t="s">
        <v>103</v>
      </c>
      <c r="E559" s="92" t="s">
        <v>625</v>
      </c>
      <c r="F559" s="189" t="s">
        <v>335</v>
      </c>
      <c r="G559" s="92" t="s">
        <v>335</v>
      </c>
      <c r="H559" s="190" t="s">
        <v>327</v>
      </c>
      <c r="I559" s="191" t="s">
        <v>431</v>
      </c>
      <c r="J559" s="191" t="s">
        <v>335</v>
      </c>
      <c r="K559" s="192">
        <v>77210</v>
      </c>
      <c r="L559" s="91" t="s">
        <v>632</v>
      </c>
      <c r="M559" s="193">
        <v>1781.6</v>
      </c>
      <c r="N559" s="193">
        <v>1472.825</v>
      </c>
      <c r="O559" s="274">
        <f t="shared" si="83"/>
        <v>82.66866861248316</v>
      </c>
    </row>
    <row r="560" spans="2:15" ht="15.75" customHeight="1" x14ac:dyDescent="0.25">
      <c r="B560" s="178"/>
      <c r="C560" s="178"/>
      <c r="D560" s="95" t="s">
        <v>355</v>
      </c>
      <c r="E560" s="92">
        <v>902</v>
      </c>
      <c r="F560" s="189" t="s">
        <v>335</v>
      </c>
      <c r="G560" s="92" t="s">
        <v>344</v>
      </c>
      <c r="H560" s="190"/>
      <c r="I560" s="191"/>
      <c r="J560" s="191"/>
      <c r="K560" s="192"/>
      <c r="L560" s="91"/>
      <c r="M560" s="193">
        <f>M561</f>
        <v>1810.1</v>
      </c>
      <c r="N560" s="193">
        <f>N561</f>
        <v>1786.634</v>
      </c>
      <c r="O560" s="193">
        <f t="shared" si="83"/>
        <v>98.70360753549528</v>
      </c>
    </row>
    <row r="561" spans="2:16" ht="30.75" customHeight="1" x14ac:dyDescent="0.25">
      <c r="B561" s="178"/>
      <c r="C561" s="178"/>
      <c r="D561" s="95" t="s">
        <v>439</v>
      </c>
      <c r="E561" s="92" t="s">
        <v>625</v>
      </c>
      <c r="F561" s="189" t="s">
        <v>335</v>
      </c>
      <c r="G561" s="92" t="s">
        <v>344</v>
      </c>
      <c r="H561" s="190" t="s">
        <v>327</v>
      </c>
      <c r="I561" s="191" t="s">
        <v>431</v>
      </c>
      <c r="J561" s="191"/>
      <c r="K561" s="192"/>
      <c r="L561" s="91"/>
      <c r="M561" s="193">
        <f t="shared" ref="M561:N562" si="84">M562</f>
        <v>1810.1</v>
      </c>
      <c r="N561" s="193">
        <f t="shared" si="84"/>
        <v>1786.634</v>
      </c>
      <c r="O561" s="274">
        <f t="shared" si="83"/>
        <v>98.70360753549528</v>
      </c>
    </row>
    <row r="562" spans="2:16" ht="77.25" customHeight="1" x14ac:dyDescent="0.25">
      <c r="B562" s="178"/>
      <c r="C562" s="178"/>
      <c r="D562" s="253" t="s">
        <v>663</v>
      </c>
      <c r="E562" s="92" t="s">
        <v>625</v>
      </c>
      <c r="F562" s="189" t="s">
        <v>335</v>
      </c>
      <c r="G562" s="92" t="s">
        <v>344</v>
      </c>
      <c r="H562" s="190" t="s">
        <v>327</v>
      </c>
      <c r="I562" s="191" t="s">
        <v>431</v>
      </c>
      <c r="J562" s="191" t="s">
        <v>333</v>
      </c>
      <c r="K562" s="192"/>
      <c r="L562" s="91"/>
      <c r="M562" s="193">
        <f>M563</f>
        <v>1810.1</v>
      </c>
      <c r="N562" s="193">
        <f t="shared" si="84"/>
        <v>1786.634</v>
      </c>
      <c r="O562" s="193">
        <f t="shared" si="83"/>
        <v>98.70360753549528</v>
      </c>
    </row>
    <row r="563" spans="2:16" ht="46.5" customHeight="1" x14ac:dyDescent="0.25">
      <c r="B563" s="178"/>
      <c r="C563" s="178"/>
      <c r="D563" s="95" t="s">
        <v>111</v>
      </c>
      <c r="E563" s="92" t="s">
        <v>625</v>
      </c>
      <c r="F563" s="189" t="s">
        <v>335</v>
      </c>
      <c r="G563" s="92" t="s">
        <v>344</v>
      </c>
      <c r="H563" s="190" t="s">
        <v>327</v>
      </c>
      <c r="I563" s="191" t="s">
        <v>431</v>
      </c>
      <c r="J563" s="191" t="s">
        <v>333</v>
      </c>
      <c r="K563" s="192" t="s">
        <v>664</v>
      </c>
      <c r="L563" s="91"/>
      <c r="M563" s="193">
        <f>M564+M566+M568</f>
        <v>1810.1</v>
      </c>
      <c r="N563" s="193">
        <f>N564+N566+N568</f>
        <v>1786.634</v>
      </c>
      <c r="O563" s="273">
        <f t="shared" si="83"/>
        <v>98.70360753549528</v>
      </c>
    </row>
    <row r="564" spans="2:16" ht="60" customHeight="1" x14ac:dyDescent="0.25">
      <c r="B564" s="178"/>
      <c r="C564" s="178"/>
      <c r="D564" s="95" t="s">
        <v>57</v>
      </c>
      <c r="E564" s="92" t="s">
        <v>625</v>
      </c>
      <c r="F564" s="189" t="s">
        <v>335</v>
      </c>
      <c r="G564" s="92" t="s">
        <v>344</v>
      </c>
      <c r="H564" s="190" t="s">
        <v>327</v>
      </c>
      <c r="I564" s="191" t="s">
        <v>431</v>
      </c>
      <c r="J564" s="191" t="s">
        <v>333</v>
      </c>
      <c r="K564" s="192" t="s">
        <v>664</v>
      </c>
      <c r="L564" s="91">
        <v>100</v>
      </c>
      <c r="M564" s="193">
        <f>M565</f>
        <v>1671.79</v>
      </c>
      <c r="N564" s="193">
        <f>N565</f>
        <v>1657.2</v>
      </c>
      <c r="O564" s="274">
        <f t="shared" si="83"/>
        <v>99.127282732879124</v>
      </c>
    </row>
    <row r="565" spans="2:16" ht="15.75" customHeight="1" x14ac:dyDescent="0.25">
      <c r="B565" s="178"/>
      <c r="C565" s="178"/>
      <c r="D565" s="95" t="s">
        <v>69</v>
      </c>
      <c r="E565" s="92" t="s">
        <v>625</v>
      </c>
      <c r="F565" s="189" t="s">
        <v>335</v>
      </c>
      <c r="G565" s="92" t="s">
        <v>344</v>
      </c>
      <c r="H565" s="190" t="s">
        <v>327</v>
      </c>
      <c r="I565" s="191" t="s">
        <v>431</v>
      </c>
      <c r="J565" s="191" t="s">
        <v>333</v>
      </c>
      <c r="K565" s="192" t="s">
        <v>664</v>
      </c>
      <c r="L565" s="91" t="s">
        <v>495</v>
      </c>
      <c r="M565" s="193">
        <v>1671.79</v>
      </c>
      <c r="N565" s="193">
        <v>1657.2</v>
      </c>
      <c r="O565" s="193">
        <f t="shared" si="83"/>
        <v>99.127282732879124</v>
      </c>
    </row>
    <row r="566" spans="2:16" ht="30.75" customHeight="1" x14ac:dyDescent="0.25">
      <c r="B566" s="178"/>
      <c r="C566" s="178"/>
      <c r="D566" s="95" t="s">
        <v>59</v>
      </c>
      <c r="E566" s="92" t="s">
        <v>625</v>
      </c>
      <c r="F566" s="189" t="s">
        <v>335</v>
      </c>
      <c r="G566" s="92" t="s">
        <v>344</v>
      </c>
      <c r="H566" s="190" t="s">
        <v>327</v>
      </c>
      <c r="I566" s="191" t="s">
        <v>431</v>
      </c>
      <c r="J566" s="191" t="s">
        <v>333</v>
      </c>
      <c r="K566" s="192" t="s">
        <v>664</v>
      </c>
      <c r="L566" s="91">
        <v>200</v>
      </c>
      <c r="M566" s="193">
        <f>M567</f>
        <v>136.69</v>
      </c>
      <c r="N566" s="193">
        <f>N567</f>
        <v>127.884</v>
      </c>
      <c r="O566" s="274">
        <f t="shared" si="83"/>
        <v>93.557685273246037</v>
      </c>
    </row>
    <row r="567" spans="2:16" ht="30.75" customHeight="1" x14ac:dyDescent="0.25">
      <c r="B567" s="178"/>
      <c r="C567" s="178"/>
      <c r="D567" s="95" t="s">
        <v>60</v>
      </c>
      <c r="E567" s="92" t="s">
        <v>625</v>
      </c>
      <c r="F567" s="189" t="s">
        <v>335</v>
      </c>
      <c r="G567" s="92" t="s">
        <v>344</v>
      </c>
      <c r="H567" s="190" t="s">
        <v>327</v>
      </c>
      <c r="I567" s="191" t="s">
        <v>431</v>
      </c>
      <c r="J567" s="191" t="s">
        <v>333</v>
      </c>
      <c r="K567" s="192" t="s">
        <v>664</v>
      </c>
      <c r="L567" s="91" t="s">
        <v>443</v>
      </c>
      <c r="M567" s="193">
        <v>136.69</v>
      </c>
      <c r="N567" s="193">
        <v>127.884</v>
      </c>
      <c r="O567" s="193">
        <f t="shared" si="83"/>
        <v>93.557685273246037</v>
      </c>
    </row>
    <row r="568" spans="2:16" ht="18" customHeight="1" x14ac:dyDescent="0.25">
      <c r="B568" s="178"/>
      <c r="C568" s="178"/>
      <c r="D568" s="95" t="s">
        <v>63</v>
      </c>
      <c r="E568" s="92" t="s">
        <v>625</v>
      </c>
      <c r="F568" s="189" t="s">
        <v>335</v>
      </c>
      <c r="G568" s="92" t="s">
        <v>344</v>
      </c>
      <c r="H568" s="190" t="s">
        <v>327</v>
      </c>
      <c r="I568" s="191" t="s">
        <v>431</v>
      </c>
      <c r="J568" s="191" t="s">
        <v>333</v>
      </c>
      <c r="K568" s="192" t="s">
        <v>664</v>
      </c>
      <c r="L568" s="91">
        <v>800</v>
      </c>
      <c r="M568" s="193">
        <f>M569</f>
        <v>1.62</v>
      </c>
      <c r="N568" s="193">
        <f>N569</f>
        <v>1.55</v>
      </c>
      <c r="O568" s="193">
        <f t="shared" si="83"/>
        <v>95.679012345678998</v>
      </c>
    </row>
    <row r="569" spans="2:16" ht="16.5" customHeight="1" x14ac:dyDescent="0.25">
      <c r="B569" s="178"/>
      <c r="C569" s="178"/>
      <c r="D569" s="95" t="s">
        <v>64</v>
      </c>
      <c r="E569" s="92" t="s">
        <v>625</v>
      </c>
      <c r="F569" s="189" t="s">
        <v>335</v>
      </c>
      <c r="G569" s="92" t="s">
        <v>344</v>
      </c>
      <c r="H569" s="190" t="s">
        <v>327</v>
      </c>
      <c r="I569" s="191" t="s">
        <v>431</v>
      </c>
      <c r="J569" s="191" t="s">
        <v>333</v>
      </c>
      <c r="K569" s="192" t="s">
        <v>664</v>
      </c>
      <c r="L569" s="91" t="s">
        <v>496</v>
      </c>
      <c r="M569" s="193">
        <v>1.62</v>
      </c>
      <c r="N569" s="193">
        <v>1.55</v>
      </c>
      <c r="O569" s="276">
        <f t="shared" si="83"/>
        <v>95.679012345678998</v>
      </c>
    </row>
    <row r="570" spans="2:16" s="181" customFormat="1" ht="16.5" customHeight="1" x14ac:dyDescent="0.25">
      <c r="B570" s="182"/>
      <c r="C570" s="182"/>
      <c r="D570" s="95" t="s">
        <v>570</v>
      </c>
      <c r="E570" s="92">
        <v>902</v>
      </c>
      <c r="F570" s="189" t="s">
        <v>357</v>
      </c>
      <c r="G570" s="92"/>
      <c r="H570" s="190"/>
      <c r="I570" s="191"/>
      <c r="J570" s="191"/>
      <c r="K570" s="192"/>
      <c r="L570" s="91"/>
      <c r="M570" s="193">
        <f>M571</f>
        <v>57030.440709999995</v>
      </c>
      <c r="N570" s="193">
        <f>N571</f>
        <v>55569.795000000006</v>
      </c>
      <c r="O570" s="193">
        <f t="shared" si="83"/>
        <v>97.438831452438919</v>
      </c>
      <c r="P570" s="172"/>
    </row>
    <row r="571" spans="2:16" ht="16.5" customHeight="1" x14ac:dyDescent="0.25">
      <c r="B571" s="178"/>
      <c r="C571" s="178"/>
      <c r="D571" s="196" t="s">
        <v>358</v>
      </c>
      <c r="E571" s="92">
        <v>902</v>
      </c>
      <c r="F571" s="189" t="s">
        <v>357</v>
      </c>
      <c r="G571" s="92" t="s">
        <v>325</v>
      </c>
      <c r="H571" s="190" t="s">
        <v>123</v>
      </c>
      <c r="I571" s="191"/>
      <c r="J571" s="191"/>
      <c r="K571" s="192"/>
      <c r="L571" s="91"/>
      <c r="M571" s="193">
        <f>M572+M603</f>
        <v>57030.440709999995</v>
      </c>
      <c r="N571" s="193">
        <f>N572+N603</f>
        <v>55569.795000000006</v>
      </c>
      <c r="O571" s="276">
        <f t="shared" si="83"/>
        <v>97.438831452438919</v>
      </c>
    </row>
    <row r="572" spans="2:16" ht="30.75" customHeight="1" x14ac:dyDescent="0.25">
      <c r="B572" s="178"/>
      <c r="C572" s="178"/>
      <c r="D572" s="208" t="s">
        <v>452</v>
      </c>
      <c r="E572" s="92">
        <v>902</v>
      </c>
      <c r="F572" s="189" t="s">
        <v>357</v>
      </c>
      <c r="G572" s="92" t="s">
        <v>325</v>
      </c>
      <c r="H572" s="190" t="s">
        <v>331</v>
      </c>
      <c r="I572" s="191" t="s">
        <v>431</v>
      </c>
      <c r="J572" s="191"/>
      <c r="K572" s="192"/>
      <c r="L572" s="91"/>
      <c r="M572" s="193">
        <f>M573+M587</f>
        <v>56955.440709999995</v>
      </c>
      <c r="N572" s="193">
        <f>N573+N587</f>
        <v>55569.795000000006</v>
      </c>
      <c r="O572" s="193">
        <f t="shared" si="83"/>
        <v>97.567140745946844</v>
      </c>
    </row>
    <row r="573" spans="2:16" ht="15" customHeight="1" x14ac:dyDescent="0.25">
      <c r="B573" s="178"/>
      <c r="C573" s="178"/>
      <c r="D573" s="212" t="s">
        <v>571</v>
      </c>
      <c r="E573" s="92">
        <v>902</v>
      </c>
      <c r="F573" s="189" t="s">
        <v>357</v>
      </c>
      <c r="G573" s="92" t="s">
        <v>325</v>
      </c>
      <c r="H573" s="190" t="s">
        <v>331</v>
      </c>
      <c r="I573" s="191" t="s">
        <v>381</v>
      </c>
      <c r="J573" s="191"/>
      <c r="K573" s="192"/>
      <c r="L573" s="91"/>
      <c r="M573" s="193">
        <f>M574+M583</f>
        <v>39636.480409999996</v>
      </c>
      <c r="N573" s="193">
        <f>N574+N583</f>
        <v>38437.322000000007</v>
      </c>
      <c r="O573" s="193">
        <f t="shared" si="83"/>
        <v>96.974609254918988</v>
      </c>
    </row>
    <row r="574" spans="2:16" ht="16.5" customHeight="1" x14ac:dyDescent="0.25">
      <c r="B574" s="178"/>
      <c r="C574" s="178"/>
      <c r="D574" s="245" t="s">
        <v>572</v>
      </c>
      <c r="E574" s="92">
        <v>902</v>
      </c>
      <c r="F574" s="189" t="s">
        <v>357</v>
      </c>
      <c r="G574" s="92" t="s">
        <v>325</v>
      </c>
      <c r="H574" s="190" t="s">
        <v>331</v>
      </c>
      <c r="I574" s="191" t="s">
        <v>381</v>
      </c>
      <c r="J574" s="191" t="s">
        <v>325</v>
      </c>
      <c r="K574" s="192"/>
      <c r="L574" s="91"/>
      <c r="M574" s="193">
        <f>M575+M580</f>
        <v>39584.944649999998</v>
      </c>
      <c r="N574" s="193">
        <f>N575+N580</f>
        <v>38385.787000000004</v>
      </c>
      <c r="O574" s="193">
        <f t="shared" si="83"/>
        <v>96.970672409415641</v>
      </c>
    </row>
    <row r="575" spans="2:16" ht="30.75" customHeight="1" x14ac:dyDescent="0.25">
      <c r="B575" s="178"/>
      <c r="C575" s="178"/>
      <c r="D575" s="95" t="s">
        <v>112</v>
      </c>
      <c r="E575" s="92" t="s">
        <v>625</v>
      </c>
      <c r="F575" s="189" t="s">
        <v>357</v>
      </c>
      <c r="G575" s="92" t="s">
        <v>325</v>
      </c>
      <c r="H575" s="190" t="s">
        <v>331</v>
      </c>
      <c r="I575" s="191" t="s">
        <v>381</v>
      </c>
      <c r="J575" s="191" t="s">
        <v>325</v>
      </c>
      <c r="K575" s="192">
        <v>61140</v>
      </c>
      <c r="L575" s="91"/>
      <c r="M575" s="193">
        <f>M578+M576</f>
        <v>37059.69212</v>
      </c>
      <c r="N575" s="193">
        <f>N578+N576</f>
        <v>35860.535000000003</v>
      </c>
      <c r="O575" s="193">
        <f t="shared" si="83"/>
        <v>96.764255039903986</v>
      </c>
    </row>
    <row r="576" spans="2:16" ht="30.75" customHeight="1" x14ac:dyDescent="0.25">
      <c r="B576" s="178"/>
      <c r="C576" s="178"/>
      <c r="D576" s="208" t="s">
        <v>81</v>
      </c>
      <c r="E576" s="92" t="s">
        <v>625</v>
      </c>
      <c r="F576" s="189" t="s">
        <v>357</v>
      </c>
      <c r="G576" s="92" t="s">
        <v>325</v>
      </c>
      <c r="H576" s="190" t="s">
        <v>331</v>
      </c>
      <c r="I576" s="191" t="s">
        <v>381</v>
      </c>
      <c r="J576" s="191" t="s">
        <v>325</v>
      </c>
      <c r="K576" s="192">
        <v>61140</v>
      </c>
      <c r="L576" s="91">
        <v>400</v>
      </c>
      <c r="M576" s="193">
        <f t="shared" ref="M576:N578" si="85">M577</f>
        <v>883</v>
      </c>
      <c r="N576" s="193">
        <f t="shared" si="85"/>
        <v>883</v>
      </c>
      <c r="O576" s="193">
        <f t="shared" si="83"/>
        <v>100</v>
      </c>
    </row>
    <row r="577" spans="2:15" ht="91.5" customHeight="1" x14ac:dyDescent="0.25">
      <c r="B577" s="178"/>
      <c r="C577" s="178"/>
      <c r="D577" s="95" t="s">
        <v>113</v>
      </c>
      <c r="E577" s="92" t="s">
        <v>625</v>
      </c>
      <c r="F577" s="189" t="s">
        <v>357</v>
      </c>
      <c r="G577" s="92" t="s">
        <v>325</v>
      </c>
      <c r="H577" s="190" t="s">
        <v>331</v>
      </c>
      <c r="I577" s="191" t="s">
        <v>381</v>
      </c>
      <c r="J577" s="191" t="s">
        <v>325</v>
      </c>
      <c r="K577" s="192">
        <v>61140</v>
      </c>
      <c r="L577" s="91">
        <v>460</v>
      </c>
      <c r="M577" s="193">
        <v>883</v>
      </c>
      <c r="N577" s="193">
        <v>883</v>
      </c>
      <c r="O577" s="193">
        <f t="shared" si="83"/>
        <v>100</v>
      </c>
    </row>
    <row r="578" spans="2:15" ht="30.75" customHeight="1" x14ac:dyDescent="0.25">
      <c r="B578" s="178"/>
      <c r="C578" s="178"/>
      <c r="D578" s="208" t="s">
        <v>95</v>
      </c>
      <c r="E578" s="92" t="s">
        <v>625</v>
      </c>
      <c r="F578" s="189" t="s">
        <v>357</v>
      </c>
      <c r="G578" s="92" t="s">
        <v>325</v>
      </c>
      <c r="H578" s="190" t="s">
        <v>331</v>
      </c>
      <c r="I578" s="191" t="s">
        <v>381</v>
      </c>
      <c r="J578" s="191" t="s">
        <v>325</v>
      </c>
      <c r="K578" s="192">
        <v>61140</v>
      </c>
      <c r="L578" s="91">
        <v>600</v>
      </c>
      <c r="M578" s="193">
        <f t="shared" si="85"/>
        <v>36176.69212</v>
      </c>
      <c r="N578" s="193">
        <f t="shared" si="85"/>
        <v>34977.535000000003</v>
      </c>
      <c r="O578" s="193">
        <f t="shared" si="83"/>
        <v>96.685277039641079</v>
      </c>
    </row>
    <row r="579" spans="2:15" ht="17.25" customHeight="1" x14ac:dyDescent="0.25">
      <c r="B579" s="178"/>
      <c r="C579" s="178"/>
      <c r="D579" s="95" t="s">
        <v>114</v>
      </c>
      <c r="E579" s="92" t="s">
        <v>625</v>
      </c>
      <c r="F579" s="189" t="s">
        <v>357</v>
      </c>
      <c r="G579" s="92" t="s">
        <v>325</v>
      </c>
      <c r="H579" s="190" t="s">
        <v>331</v>
      </c>
      <c r="I579" s="191" t="s">
        <v>381</v>
      </c>
      <c r="J579" s="191" t="s">
        <v>325</v>
      </c>
      <c r="K579" s="192">
        <v>61140</v>
      </c>
      <c r="L579" s="91" t="s">
        <v>665</v>
      </c>
      <c r="M579" s="193">
        <v>36176.69212</v>
      </c>
      <c r="N579" s="193">
        <v>34977.535000000003</v>
      </c>
      <c r="O579" s="193">
        <f t="shared" si="83"/>
        <v>96.685277039641079</v>
      </c>
    </row>
    <row r="580" spans="2:15" ht="45" customHeight="1" x14ac:dyDescent="0.25">
      <c r="B580" s="178"/>
      <c r="C580" s="178"/>
      <c r="D580" s="95" t="s">
        <v>115</v>
      </c>
      <c r="E580" s="92" t="s">
        <v>625</v>
      </c>
      <c r="F580" s="189" t="s">
        <v>357</v>
      </c>
      <c r="G580" s="92" t="s">
        <v>325</v>
      </c>
      <c r="H580" s="190" t="s">
        <v>331</v>
      </c>
      <c r="I580" s="191" t="s">
        <v>381</v>
      </c>
      <c r="J580" s="191" t="s">
        <v>325</v>
      </c>
      <c r="K580" s="192" t="s">
        <v>666</v>
      </c>
      <c r="L580" s="91"/>
      <c r="M580" s="193">
        <f t="shared" ref="M580:N581" si="86">M581</f>
        <v>2525.2525300000002</v>
      </c>
      <c r="N580" s="193">
        <f t="shared" si="86"/>
        <v>2525.252</v>
      </c>
      <c r="O580" s="193">
        <f t="shared" si="83"/>
        <v>99.999979012000026</v>
      </c>
    </row>
    <row r="581" spans="2:15" ht="32.25" customHeight="1" x14ac:dyDescent="0.25">
      <c r="B581" s="178"/>
      <c r="C581" s="178"/>
      <c r="D581" s="95" t="s">
        <v>95</v>
      </c>
      <c r="E581" s="92" t="s">
        <v>625</v>
      </c>
      <c r="F581" s="189" t="s">
        <v>357</v>
      </c>
      <c r="G581" s="92" t="s">
        <v>325</v>
      </c>
      <c r="H581" s="190" t="s">
        <v>331</v>
      </c>
      <c r="I581" s="191" t="s">
        <v>381</v>
      </c>
      <c r="J581" s="191" t="s">
        <v>325</v>
      </c>
      <c r="K581" s="192" t="s">
        <v>666</v>
      </c>
      <c r="L581" s="91">
        <v>600</v>
      </c>
      <c r="M581" s="193">
        <f t="shared" si="86"/>
        <v>2525.2525300000002</v>
      </c>
      <c r="N581" s="193">
        <f t="shared" si="86"/>
        <v>2525.252</v>
      </c>
      <c r="O581" s="274">
        <f t="shared" si="83"/>
        <v>99.999979012000026</v>
      </c>
    </row>
    <row r="582" spans="2:15" ht="15" customHeight="1" x14ac:dyDescent="0.25">
      <c r="B582" s="178"/>
      <c r="C582" s="178"/>
      <c r="D582" s="95" t="s">
        <v>114</v>
      </c>
      <c r="E582" s="92" t="s">
        <v>625</v>
      </c>
      <c r="F582" s="189" t="s">
        <v>357</v>
      </c>
      <c r="G582" s="92" t="s">
        <v>325</v>
      </c>
      <c r="H582" s="190" t="s">
        <v>331</v>
      </c>
      <c r="I582" s="191" t="s">
        <v>381</v>
      </c>
      <c r="J582" s="191" t="s">
        <v>325</v>
      </c>
      <c r="K582" s="192" t="s">
        <v>666</v>
      </c>
      <c r="L582" s="91">
        <v>620</v>
      </c>
      <c r="M582" s="193">
        <v>2525.2525300000002</v>
      </c>
      <c r="N582" s="193">
        <v>2525.252</v>
      </c>
      <c r="O582" s="193">
        <f t="shared" si="83"/>
        <v>99.999979012000026</v>
      </c>
    </row>
    <row r="583" spans="2:15" ht="17.25" customHeight="1" x14ac:dyDescent="0.25">
      <c r="B583" s="178"/>
      <c r="C583" s="178"/>
      <c r="D583" s="95" t="s">
        <v>667</v>
      </c>
      <c r="E583" s="92" t="s">
        <v>625</v>
      </c>
      <c r="F583" s="189" t="s">
        <v>357</v>
      </c>
      <c r="G583" s="92" t="s">
        <v>325</v>
      </c>
      <c r="H583" s="190" t="s">
        <v>331</v>
      </c>
      <c r="I583" s="191" t="s">
        <v>381</v>
      </c>
      <c r="J583" s="191" t="s">
        <v>668</v>
      </c>
      <c r="K583" s="192"/>
      <c r="L583" s="91"/>
      <c r="M583" s="193">
        <f t="shared" ref="M583:N585" si="87">M584</f>
        <v>51.535760000000003</v>
      </c>
      <c r="N583" s="193">
        <f t="shared" si="87"/>
        <v>51.534999999999997</v>
      </c>
      <c r="O583" s="193">
        <f t="shared" si="83"/>
        <v>99.998525295833403</v>
      </c>
    </row>
    <row r="584" spans="2:15" ht="30" customHeight="1" x14ac:dyDescent="0.25">
      <c r="B584" s="178"/>
      <c r="C584" s="178"/>
      <c r="D584" s="95" t="s">
        <v>669</v>
      </c>
      <c r="E584" s="92" t="s">
        <v>625</v>
      </c>
      <c r="F584" s="189" t="s">
        <v>357</v>
      </c>
      <c r="G584" s="92" t="s">
        <v>325</v>
      </c>
      <c r="H584" s="190" t="s">
        <v>331</v>
      </c>
      <c r="I584" s="191" t="s">
        <v>381</v>
      </c>
      <c r="J584" s="191" t="s">
        <v>668</v>
      </c>
      <c r="K584" s="192">
        <v>55196</v>
      </c>
      <c r="L584" s="91"/>
      <c r="M584" s="193">
        <f t="shared" si="87"/>
        <v>51.535760000000003</v>
      </c>
      <c r="N584" s="193">
        <f t="shared" si="87"/>
        <v>51.534999999999997</v>
      </c>
      <c r="O584" s="193">
        <f t="shared" si="83"/>
        <v>99.998525295833403</v>
      </c>
    </row>
    <row r="585" spans="2:15" ht="33" customHeight="1" x14ac:dyDescent="0.25">
      <c r="B585" s="178"/>
      <c r="C585" s="178"/>
      <c r="D585" s="95" t="s">
        <v>95</v>
      </c>
      <c r="E585" s="92" t="s">
        <v>625</v>
      </c>
      <c r="F585" s="189" t="s">
        <v>357</v>
      </c>
      <c r="G585" s="92" t="s">
        <v>325</v>
      </c>
      <c r="H585" s="190" t="s">
        <v>331</v>
      </c>
      <c r="I585" s="191" t="s">
        <v>381</v>
      </c>
      <c r="J585" s="191" t="s">
        <v>668</v>
      </c>
      <c r="K585" s="192">
        <v>55196</v>
      </c>
      <c r="L585" s="91">
        <v>600</v>
      </c>
      <c r="M585" s="193">
        <f t="shared" si="87"/>
        <v>51.535760000000003</v>
      </c>
      <c r="N585" s="193">
        <f t="shared" si="87"/>
        <v>51.534999999999997</v>
      </c>
      <c r="O585" s="193">
        <f t="shared" ref="O585:O616" si="88">N585/M585*100</f>
        <v>99.998525295833403</v>
      </c>
    </row>
    <row r="586" spans="2:15" ht="16.5" customHeight="1" x14ac:dyDescent="0.25">
      <c r="B586" s="178"/>
      <c r="C586" s="178"/>
      <c r="D586" s="95" t="s">
        <v>114</v>
      </c>
      <c r="E586" s="92" t="s">
        <v>625</v>
      </c>
      <c r="F586" s="189" t="s">
        <v>357</v>
      </c>
      <c r="G586" s="92" t="s">
        <v>325</v>
      </c>
      <c r="H586" s="190" t="s">
        <v>331</v>
      </c>
      <c r="I586" s="191" t="s">
        <v>381</v>
      </c>
      <c r="J586" s="191" t="s">
        <v>668</v>
      </c>
      <c r="K586" s="192">
        <v>55196</v>
      </c>
      <c r="L586" s="91">
        <v>620</v>
      </c>
      <c r="M586" s="193">
        <v>51.535760000000003</v>
      </c>
      <c r="N586" s="193">
        <v>51.534999999999997</v>
      </c>
      <c r="O586" s="193">
        <f t="shared" si="88"/>
        <v>99.998525295833403</v>
      </c>
    </row>
    <row r="587" spans="2:15" ht="15.75" customHeight="1" x14ac:dyDescent="0.25">
      <c r="B587" s="178"/>
      <c r="C587" s="178"/>
      <c r="D587" s="209" t="s">
        <v>670</v>
      </c>
      <c r="E587" s="92" t="s">
        <v>625</v>
      </c>
      <c r="F587" s="189" t="s">
        <v>357</v>
      </c>
      <c r="G587" s="92" t="s">
        <v>325</v>
      </c>
      <c r="H587" s="190" t="s">
        <v>331</v>
      </c>
      <c r="I587" s="191" t="s">
        <v>1</v>
      </c>
      <c r="J587" s="191"/>
      <c r="K587" s="192"/>
      <c r="L587" s="91"/>
      <c r="M587" s="193">
        <f>M588+M596+M592</f>
        <v>17318.960299999999</v>
      </c>
      <c r="N587" s="193">
        <f>N588+N596+N592</f>
        <v>17132.472999999998</v>
      </c>
      <c r="O587" s="276">
        <f t="shared" si="88"/>
        <v>98.923218849343968</v>
      </c>
    </row>
    <row r="588" spans="2:15" ht="17.25" customHeight="1" x14ac:dyDescent="0.25">
      <c r="B588" s="178"/>
      <c r="C588" s="178"/>
      <c r="D588" s="245" t="s">
        <v>671</v>
      </c>
      <c r="E588" s="92" t="s">
        <v>625</v>
      </c>
      <c r="F588" s="189" t="s">
        <v>357</v>
      </c>
      <c r="G588" s="92" t="s">
        <v>325</v>
      </c>
      <c r="H588" s="190" t="s">
        <v>331</v>
      </c>
      <c r="I588" s="191" t="s">
        <v>1</v>
      </c>
      <c r="J588" s="191" t="s">
        <v>339</v>
      </c>
      <c r="K588" s="192"/>
      <c r="L588" s="91"/>
      <c r="M588" s="193">
        <f>M589</f>
        <v>12164.352999999999</v>
      </c>
      <c r="N588" s="193">
        <f>N589</f>
        <v>11977.867</v>
      </c>
      <c r="O588" s="193">
        <f t="shared" si="88"/>
        <v>98.466946824052229</v>
      </c>
    </row>
    <row r="589" spans="2:15" ht="14.25" customHeight="1" x14ac:dyDescent="0.25">
      <c r="B589" s="178"/>
      <c r="C589" s="178"/>
      <c r="D589" s="95" t="s">
        <v>116</v>
      </c>
      <c r="E589" s="92" t="s">
        <v>625</v>
      </c>
      <c r="F589" s="189" t="s">
        <v>357</v>
      </c>
      <c r="G589" s="92" t="s">
        <v>325</v>
      </c>
      <c r="H589" s="190" t="s">
        <v>331</v>
      </c>
      <c r="I589" s="191" t="s">
        <v>1</v>
      </c>
      <c r="J589" s="191" t="s">
        <v>339</v>
      </c>
      <c r="K589" s="192" t="s">
        <v>672</v>
      </c>
      <c r="L589" s="91"/>
      <c r="M589" s="193">
        <f t="shared" ref="M589:N590" si="89">M590</f>
        <v>12164.352999999999</v>
      </c>
      <c r="N589" s="193">
        <f t="shared" si="89"/>
        <v>11977.867</v>
      </c>
      <c r="O589" s="274">
        <f t="shared" si="88"/>
        <v>98.466946824052229</v>
      </c>
    </row>
    <row r="590" spans="2:15" ht="31.5" customHeight="1" x14ac:dyDescent="0.25">
      <c r="B590" s="178"/>
      <c r="C590" s="178"/>
      <c r="D590" s="208" t="s">
        <v>95</v>
      </c>
      <c r="E590" s="92" t="s">
        <v>625</v>
      </c>
      <c r="F590" s="189" t="s">
        <v>357</v>
      </c>
      <c r="G590" s="92" t="s">
        <v>325</v>
      </c>
      <c r="H590" s="190" t="s">
        <v>331</v>
      </c>
      <c r="I590" s="191" t="s">
        <v>1</v>
      </c>
      <c r="J590" s="191" t="s">
        <v>339</v>
      </c>
      <c r="K590" s="192" t="s">
        <v>672</v>
      </c>
      <c r="L590" s="91">
        <v>600</v>
      </c>
      <c r="M590" s="193">
        <f t="shared" si="89"/>
        <v>12164.352999999999</v>
      </c>
      <c r="N590" s="193">
        <f t="shared" si="89"/>
        <v>11977.867</v>
      </c>
      <c r="O590" s="193">
        <f t="shared" si="88"/>
        <v>98.466946824052229</v>
      </c>
    </row>
    <row r="591" spans="2:15" ht="16.5" customHeight="1" x14ac:dyDescent="0.25">
      <c r="B591" s="178"/>
      <c r="C591" s="178"/>
      <c r="D591" s="95" t="s">
        <v>103</v>
      </c>
      <c r="E591" s="92" t="s">
        <v>625</v>
      </c>
      <c r="F591" s="189" t="s">
        <v>357</v>
      </c>
      <c r="G591" s="92" t="s">
        <v>325</v>
      </c>
      <c r="H591" s="190" t="s">
        <v>331</v>
      </c>
      <c r="I591" s="191" t="s">
        <v>1</v>
      </c>
      <c r="J591" s="191" t="s">
        <v>339</v>
      </c>
      <c r="K591" s="192" t="s">
        <v>672</v>
      </c>
      <c r="L591" s="91" t="s">
        <v>632</v>
      </c>
      <c r="M591" s="193">
        <v>12164.352999999999</v>
      </c>
      <c r="N591" s="193">
        <v>11977.867</v>
      </c>
      <c r="O591" s="193">
        <f t="shared" si="88"/>
        <v>98.466946824052229</v>
      </c>
    </row>
    <row r="592" spans="2:15" ht="15" customHeight="1" x14ac:dyDescent="0.25">
      <c r="B592" s="178"/>
      <c r="C592" s="178"/>
      <c r="D592" s="95" t="s">
        <v>673</v>
      </c>
      <c r="E592" s="92" t="s">
        <v>625</v>
      </c>
      <c r="F592" s="189" t="s">
        <v>357</v>
      </c>
      <c r="G592" s="92" t="s">
        <v>325</v>
      </c>
      <c r="H592" s="190" t="s">
        <v>331</v>
      </c>
      <c r="I592" s="191">
        <v>4</v>
      </c>
      <c r="J592" s="191" t="s">
        <v>661</v>
      </c>
      <c r="K592" s="192"/>
      <c r="L592" s="91"/>
      <c r="M592" s="193">
        <f t="shared" ref="M592:N594" si="90">M593</f>
        <v>5000</v>
      </c>
      <c r="N592" s="193">
        <f t="shared" si="90"/>
        <v>5000</v>
      </c>
      <c r="O592" s="193">
        <f t="shared" si="88"/>
        <v>100</v>
      </c>
    </row>
    <row r="593" spans="2:15" ht="30" customHeight="1" x14ac:dyDescent="0.25">
      <c r="B593" s="178"/>
      <c r="C593" s="178"/>
      <c r="D593" s="95" t="s">
        <v>674</v>
      </c>
      <c r="E593" s="92" t="s">
        <v>625</v>
      </c>
      <c r="F593" s="189" t="s">
        <v>357</v>
      </c>
      <c r="G593" s="92" t="s">
        <v>325</v>
      </c>
      <c r="H593" s="190" t="s">
        <v>331</v>
      </c>
      <c r="I593" s="191">
        <v>4</v>
      </c>
      <c r="J593" s="191" t="s">
        <v>661</v>
      </c>
      <c r="K593" s="192" t="s">
        <v>675</v>
      </c>
      <c r="L593" s="91"/>
      <c r="M593" s="193">
        <f t="shared" si="90"/>
        <v>5000</v>
      </c>
      <c r="N593" s="193">
        <f t="shared" si="90"/>
        <v>5000</v>
      </c>
      <c r="O593" s="273">
        <f t="shared" si="88"/>
        <v>100</v>
      </c>
    </row>
    <row r="594" spans="2:15" ht="31.5" customHeight="1" x14ac:dyDescent="0.25">
      <c r="B594" s="178"/>
      <c r="C594" s="178"/>
      <c r="D594" s="95" t="s">
        <v>95</v>
      </c>
      <c r="E594" s="92" t="s">
        <v>625</v>
      </c>
      <c r="F594" s="189" t="s">
        <v>357</v>
      </c>
      <c r="G594" s="92" t="s">
        <v>325</v>
      </c>
      <c r="H594" s="190" t="s">
        <v>331</v>
      </c>
      <c r="I594" s="191">
        <v>4</v>
      </c>
      <c r="J594" s="191" t="s">
        <v>661</v>
      </c>
      <c r="K594" s="192" t="s">
        <v>675</v>
      </c>
      <c r="L594" s="91">
        <v>600</v>
      </c>
      <c r="M594" s="193">
        <f t="shared" si="90"/>
        <v>5000</v>
      </c>
      <c r="N594" s="193">
        <f t="shared" si="90"/>
        <v>5000</v>
      </c>
      <c r="O594" s="274">
        <f t="shared" si="88"/>
        <v>100</v>
      </c>
    </row>
    <row r="595" spans="2:15" ht="16.5" customHeight="1" x14ac:dyDescent="0.25">
      <c r="B595" s="178"/>
      <c r="C595" s="178"/>
      <c r="D595" s="95" t="s">
        <v>103</v>
      </c>
      <c r="E595" s="92" t="s">
        <v>625</v>
      </c>
      <c r="F595" s="189" t="s">
        <v>357</v>
      </c>
      <c r="G595" s="92" t="s">
        <v>325</v>
      </c>
      <c r="H595" s="190" t="s">
        <v>331</v>
      </c>
      <c r="I595" s="191">
        <v>4</v>
      </c>
      <c r="J595" s="191" t="s">
        <v>661</v>
      </c>
      <c r="K595" s="192" t="s">
        <v>675</v>
      </c>
      <c r="L595" s="91">
        <v>610</v>
      </c>
      <c r="M595" s="193">
        <v>5000</v>
      </c>
      <c r="N595" s="193">
        <v>5000</v>
      </c>
      <c r="O595" s="193">
        <f t="shared" si="88"/>
        <v>100</v>
      </c>
    </row>
    <row r="596" spans="2:15" ht="15.75" customHeight="1" x14ac:dyDescent="0.25">
      <c r="B596" s="178"/>
      <c r="C596" s="178"/>
      <c r="D596" s="95" t="s">
        <v>667</v>
      </c>
      <c r="E596" s="92" t="s">
        <v>625</v>
      </c>
      <c r="F596" s="189" t="s">
        <v>357</v>
      </c>
      <c r="G596" s="92" t="s">
        <v>325</v>
      </c>
      <c r="H596" s="190" t="s">
        <v>331</v>
      </c>
      <c r="I596" s="191">
        <v>4</v>
      </c>
      <c r="J596" s="191" t="s">
        <v>668</v>
      </c>
      <c r="K596" s="192"/>
      <c r="L596" s="91"/>
      <c r="M596" s="193">
        <f>M597+M600</f>
        <v>154.60730000000001</v>
      </c>
      <c r="N596" s="193">
        <f>N597+N600</f>
        <v>154.60599999999999</v>
      </c>
      <c r="O596" s="193">
        <f t="shared" si="88"/>
        <v>99.999159160013789</v>
      </c>
    </row>
    <row r="597" spans="2:15" ht="18.75" customHeight="1" x14ac:dyDescent="0.25">
      <c r="B597" s="178"/>
      <c r="C597" s="178"/>
      <c r="D597" s="95" t="s">
        <v>676</v>
      </c>
      <c r="E597" s="92" t="s">
        <v>625</v>
      </c>
      <c r="F597" s="189" t="s">
        <v>357</v>
      </c>
      <c r="G597" s="92" t="s">
        <v>325</v>
      </c>
      <c r="H597" s="190" t="s">
        <v>331</v>
      </c>
      <c r="I597" s="191">
        <v>4</v>
      </c>
      <c r="J597" s="191" t="s">
        <v>668</v>
      </c>
      <c r="K597" s="192">
        <v>55195</v>
      </c>
      <c r="L597" s="91"/>
      <c r="M597" s="193">
        <f t="shared" ref="M597:N598" si="91">M598</f>
        <v>103.07153</v>
      </c>
      <c r="N597" s="193">
        <f t="shared" si="91"/>
        <v>103.071</v>
      </c>
      <c r="O597" s="193">
        <f t="shared" si="88"/>
        <v>99.999485793991809</v>
      </c>
    </row>
    <row r="598" spans="2:15" ht="30" customHeight="1" x14ac:dyDescent="0.25">
      <c r="B598" s="178"/>
      <c r="C598" s="178"/>
      <c r="D598" s="95" t="s">
        <v>95</v>
      </c>
      <c r="E598" s="92" t="s">
        <v>625</v>
      </c>
      <c r="F598" s="189" t="s">
        <v>357</v>
      </c>
      <c r="G598" s="92" t="s">
        <v>325</v>
      </c>
      <c r="H598" s="190" t="s">
        <v>331</v>
      </c>
      <c r="I598" s="191">
        <v>4</v>
      </c>
      <c r="J598" s="191" t="s">
        <v>668</v>
      </c>
      <c r="K598" s="192">
        <v>55195</v>
      </c>
      <c r="L598" s="91">
        <v>600</v>
      </c>
      <c r="M598" s="193">
        <f t="shared" si="91"/>
        <v>103.07153</v>
      </c>
      <c r="N598" s="193">
        <f t="shared" si="91"/>
        <v>103.071</v>
      </c>
      <c r="O598" s="193">
        <f t="shared" si="88"/>
        <v>99.999485793991809</v>
      </c>
    </row>
    <row r="599" spans="2:15" ht="15.75" customHeight="1" x14ac:dyDescent="0.25">
      <c r="B599" s="178"/>
      <c r="C599" s="178"/>
      <c r="D599" s="95" t="s">
        <v>103</v>
      </c>
      <c r="E599" s="92" t="s">
        <v>625</v>
      </c>
      <c r="F599" s="189" t="s">
        <v>357</v>
      </c>
      <c r="G599" s="92" t="s">
        <v>325</v>
      </c>
      <c r="H599" s="190" t="s">
        <v>331</v>
      </c>
      <c r="I599" s="191">
        <v>4</v>
      </c>
      <c r="J599" s="191" t="s">
        <v>668</v>
      </c>
      <c r="K599" s="192">
        <v>55195</v>
      </c>
      <c r="L599" s="91">
        <v>610</v>
      </c>
      <c r="M599" s="193">
        <v>103.07153</v>
      </c>
      <c r="N599" s="193">
        <v>103.071</v>
      </c>
      <c r="O599" s="193">
        <f t="shared" si="88"/>
        <v>99.999485793991809</v>
      </c>
    </row>
    <row r="600" spans="2:15" ht="30" customHeight="1" x14ac:dyDescent="0.25">
      <c r="B600" s="178"/>
      <c r="C600" s="178"/>
      <c r="D600" s="95" t="s">
        <v>669</v>
      </c>
      <c r="E600" s="92" t="s">
        <v>625</v>
      </c>
      <c r="F600" s="189" t="s">
        <v>357</v>
      </c>
      <c r="G600" s="92" t="s">
        <v>325</v>
      </c>
      <c r="H600" s="190" t="s">
        <v>331</v>
      </c>
      <c r="I600" s="191" t="s">
        <v>1</v>
      </c>
      <c r="J600" s="191" t="s">
        <v>668</v>
      </c>
      <c r="K600" s="192">
        <v>55196</v>
      </c>
      <c r="L600" s="91"/>
      <c r="M600" s="193">
        <f t="shared" ref="M600:N601" si="92">M601</f>
        <v>51.535769999999999</v>
      </c>
      <c r="N600" s="193">
        <f t="shared" si="92"/>
        <v>51.534999999999997</v>
      </c>
      <c r="O600" s="193">
        <f t="shared" si="88"/>
        <v>99.998505892121131</v>
      </c>
    </row>
    <row r="601" spans="2:15" ht="31.5" customHeight="1" x14ac:dyDescent="0.25">
      <c r="B601" s="178"/>
      <c r="C601" s="178"/>
      <c r="D601" s="95" t="s">
        <v>95</v>
      </c>
      <c r="E601" s="92" t="s">
        <v>625</v>
      </c>
      <c r="F601" s="189" t="s">
        <v>357</v>
      </c>
      <c r="G601" s="92" t="s">
        <v>325</v>
      </c>
      <c r="H601" s="190" t="s">
        <v>331</v>
      </c>
      <c r="I601" s="191" t="s">
        <v>1</v>
      </c>
      <c r="J601" s="191" t="s">
        <v>668</v>
      </c>
      <c r="K601" s="192">
        <v>55196</v>
      </c>
      <c r="L601" s="91">
        <v>600</v>
      </c>
      <c r="M601" s="193">
        <f>M602</f>
        <v>51.535769999999999</v>
      </c>
      <c r="N601" s="193">
        <f t="shared" si="92"/>
        <v>51.534999999999997</v>
      </c>
      <c r="O601" s="193">
        <f t="shared" si="88"/>
        <v>99.998505892121131</v>
      </c>
    </row>
    <row r="602" spans="2:15" ht="17.25" customHeight="1" x14ac:dyDescent="0.25">
      <c r="B602" s="178"/>
      <c r="C602" s="178"/>
      <c r="D602" s="95" t="s">
        <v>103</v>
      </c>
      <c r="E602" s="92" t="s">
        <v>625</v>
      </c>
      <c r="F602" s="189" t="s">
        <v>357</v>
      </c>
      <c r="G602" s="92" t="s">
        <v>325</v>
      </c>
      <c r="H602" s="190" t="s">
        <v>331</v>
      </c>
      <c r="I602" s="191" t="s">
        <v>1</v>
      </c>
      <c r="J602" s="191" t="s">
        <v>668</v>
      </c>
      <c r="K602" s="192">
        <v>55196</v>
      </c>
      <c r="L602" s="91">
        <v>610</v>
      </c>
      <c r="M602" s="193">
        <v>51.535769999999999</v>
      </c>
      <c r="N602" s="193">
        <v>51.534999999999997</v>
      </c>
      <c r="O602" s="193">
        <f t="shared" si="88"/>
        <v>99.998505892121131</v>
      </c>
    </row>
    <row r="603" spans="2:15" ht="45.75" customHeight="1" x14ac:dyDescent="0.25">
      <c r="B603" s="178"/>
      <c r="C603" s="178"/>
      <c r="D603" s="204" t="s">
        <v>471</v>
      </c>
      <c r="E603" s="92" t="s">
        <v>625</v>
      </c>
      <c r="F603" s="189" t="s">
        <v>357</v>
      </c>
      <c r="G603" s="92" t="s">
        <v>325</v>
      </c>
      <c r="H603" s="190" t="s">
        <v>472</v>
      </c>
      <c r="I603" s="191" t="s">
        <v>431</v>
      </c>
      <c r="J603" s="191"/>
      <c r="K603" s="192"/>
      <c r="L603" s="91"/>
      <c r="M603" s="193">
        <f>M604</f>
        <v>75</v>
      </c>
      <c r="N603" s="193">
        <v>0</v>
      </c>
      <c r="O603" s="193">
        <f t="shared" si="88"/>
        <v>0</v>
      </c>
    </row>
    <row r="604" spans="2:15" ht="45" customHeight="1" x14ac:dyDescent="0.25">
      <c r="B604" s="178"/>
      <c r="C604" s="178"/>
      <c r="D604" s="95" t="s">
        <v>677</v>
      </c>
      <c r="E604" s="92" t="s">
        <v>625</v>
      </c>
      <c r="F604" s="189" t="s">
        <v>357</v>
      </c>
      <c r="G604" s="92" t="s">
        <v>325</v>
      </c>
      <c r="H604" s="190" t="s">
        <v>472</v>
      </c>
      <c r="I604" s="191" t="s">
        <v>431</v>
      </c>
      <c r="J604" s="191" t="s">
        <v>327</v>
      </c>
      <c r="K604" s="192"/>
      <c r="L604" s="91"/>
      <c r="M604" s="193">
        <f>M605</f>
        <v>75</v>
      </c>
      <c r="N604" s="193">
        <v>0</v>
      </c>
      <c r="O604" s="193">
        <f t="shared" si="88"/>
        <v>0</v>
      </c>
    </row>
    <row r="605" spans="2:15" ht="30" customHeight="1" x14ac:dyDescent="0.25">
      <c r="B605" s="178"/>
      <c r="C605" s="178"/>
      <c r="D605" s="95" t="s">
        <v>72</v>
      </c>
      <c r="E605" s="92" t="s">
        <v>625</v>
      </c>
      <c r="F605" s="189" t="s">
        <v>357</v>
      </c>
      <c r="G605" s="92" t="s">
        <v>325</v>
      </c>
      <c r="H605" s="190" t="s">
        <v>472</v>
      </c>
      <c r="I605" s="191" t="s">
        <v>431</v>
      </c>
      <c r="J605" s="191" t="s">
        <v>327</v>
      </c>
      <c r="K605" s="192" t="s">
        <v>509</v>
      </c>
      <c r="L605" s="91"/>
      <c r="M605" s="193">
        <f>M606</f>
        <v>75</v>
      </c>
      <c r="N605" s="193">
        <f>N606</f>
        <v>0</v>
      </c>
      <c r="O605" s="193">
        <f t="shared" si="88"/>
        <v>0</v>
      </c>
    </row>
    <row r="606" spans="2:15" ht="30" customHeight="1" x14ac:dyDescent="0.25">
      <c r="B606" s="178"/>
      <c r="C606" s="178"/>
      <c r="D606" s="95" t="s">
        <v>95</v>
      </c>
      <c r="E606" s="92" t="s">
        <v>625</v>
      </c>
      <c r="F606" s="189" t="s">
        <v>357</v>
      </c>
      <c r="G606" s="92" t="s">
        <v>325</v>
      </c>
      <c r="H606" s="190" t="s">
        <v>472</v>
      </c>
      <c r="I606" s="191" t="s">
        <v>431</v>
      </c>
      <c r="J606" s="191" t="s">
        <v>327</v>
      </c>
      <c r="K606" s="192" t="s">
        <v>509</v>
      </c>
      <c r="L606" s="91">
        <v>600</v>
      </c>
      <c r="M606" s="193">
        <f>M607</f>
        <v>75</v>
      </c>
      <c r="N606" s="193">
        <f>N607</f>
        <v>0</v>
      </c>
      <c r="O606" s="193">
        <f t="shared" si="88"/>
        <v>0</v>
      </c>
    </row>
    <row r="607" spans="2:15" ht="15" customHeight="1" x14ac:dyDescent="0.25">
      <c r="B607" s="178"/>
      <c r="C607" s="178"/>
      <c r="D607" s="95" t="s">
        <v>114</v>
      </c>
      <c r="E607" s="92" t="s">
        <v>625</v>
      </c>
      <c r="F607" s="189" t="s">
        <v>357</v>
      </c>
      <c r="G607" s="92" t="s">
        <v>325</v>
      </c>
      <c r="H607" s="190" t="s">
        <v>472</v>
      </c>
      <c r="I607" s="191" t="s">
        <v>431</v>
      </c>
      <c r="J607" s="191" t="s">
        <v>327</v>
      </c>
      <c r="K607" s="192" t="s">
        <v>509</v>
      </c>
      <c r="L607" s="91">
        <v>620</v>
      </c>
      <c r="M607" s="193">
        <v>75</v>
      </c>
      <c r="N607" s="193"/>
      <c r="O607" s="193">
        <f t="shared" si="88"/>
        <v>0</v>
      </c>
    </row>
    <row r="608" spans="2:15" ht="15" customHeight="1" x14ac:dyDescent="0.25">
      <c r="B608" s="178"/>
      <c r="C608" s="178"/>
      <c r="D608" s="95" t="s">
        <v>360</v>
      </c>
      <c r="E608" s="92">
        <v>902</v>
      </c>
      <c r="F608" s="189" t="s">
        <v>361</v>
      </c>
      <c r="G608" s="92"/>
      <c r="H608" s="190"/>
      <c r="I608" s="191"/>
      <c r="J608" s="191"/>
      <c r="K608" s="192"/>
      <c r="L608" s="91"/>
      <c r="M608" s="193">
        <f t="shared" ref="M608:N610" si="93">M609</f>
        <v>4224.2</v>
      </c>
      <c r="N608" s="193">
        <f t="shared" si="93"/>
        <v>3784.9920000000002</v>
      </c>
      <c r="O608" s="193">
        <f t="shared" si="88"/>
        <v>89.602575635623325</v>
      </c>
    </row>
    <row r="609" spans="2:15" ht="15" customHeight="1" x14ac:dyDescent="0.25">
      <c r="B609" s="178"/>
      <c r="C609" s="178"/>
      <c r="D609" s="95" t="s">
        <v>362</v>
      </c>
      <c r="E609" s="92">
        <v>902</v>
      </c>
      <c r="F609" s="189" t="s">
        <v>361</v>
      </c>
      <c r="G609" s="92" t="s">
        <v>339</v>
      </c>
      <c r="H609" s="190"/>
      <c r="I609" s="191"/>
      <c r="J609" s="191"/>
      <c r="K609" s="192"/>
      <c r="L609" s="91"/>
      <c r="M609" s="193">
        <f t="shared" si="93"/>
        <v>4224.2</v>
      </c>
      <c r="N609" s="193">
        <f t="shared" si="93"/>
        <v>3784.9920000000002</v>
      </c>
      <c r="O609" s="193">
        <f t="shared" si="88"/>
        <v>89.602575635623325</v>
      </c>
    </row>
    <row r="610" spans="2:15" ht="32.25" customHeight="1" x14ac:dyDescent="0.25">
      <c r="B610" s="178"/>
      <c r="C610" s="178"/>
      <c r="D610" s="95" t="s">
        <v>439</v>
      </c>
      <c r="E610" s="92">
        <v>902</v>
      </c>
      <c r="F610" s="189" t="s">
        <v>361</v>
      </c>
      <c r="G610" s="92" t="s">
        <v>339</v>
      </c>
      <c r="H610" s="190" t="s">
        <v>327</v>
      </c>
      <c r="I610" s="191" t="s">
        <v>431</v>
      </c>
      <c r="J610" s="191"/>
      <c r="K610" s="192"/>
      <c r="L610" s="91"/>
      <c r="M610" s="193">
        <f t="shared" si="93"/>
        <v>4224.2</v>
      </c>
      <c r="N610" s="193">
        <f t="shared" si="93"/>
        <v>3784.9920000000002</v>
      </c>
      <c r="O610" s="193">
        <f t="shared" si="88"/>
        <v>89.602575635623325</v>
      </c>
    </row>
    <row r="611" spans="2:15" ht="16.5" customHeight="1" x14ac:dyDescent="0.25">
      <c r="B611" s="178"/>
      <c r="C611" s="178"/>
      <c r="D611" s="95" t="s">
        <v>564</v>
      </c>
      <c r="E611" s="92">
        <v>902</v>
      </c>
      <c r="F611" s="189" t="s">
        <v>361</v>
      </c>
      <c r="G611" s="92" t="s">
        <v>339</v>
      </c>
      <c r="H611" s="190" t="s">
        <v>327</v>
      </c>
      <c r="I611" s="191" t="s">
        <v>431</v>
      </c>
      <c r="J611" s="191" t="s">
        <v>327</v>
      </c>
      <c r="K611" s="192"/>
      <c r="L611" s="91"/>
      <c r="M611" s="193">
        <f>M617+M612</f>
        <v>4224.2</v>
      </c>
      <c r="N611" s="193">
        <f>N617+N612</f>
        <v>3784.9920000000002</v>
      </c>
      <c r="O611" s="193">
        <f t="shared" si="88"/>
        <v>89.602575635623325</v>
      </c>
    </row>
    <row r="612" spans="2:15" ht="61.5" customHeight="1" x14ac:dyDescent="0.25">
      <c r="B612" s="178"/>
      <c r="C612" s="178"/>
      <c r="D612" s="95" t="s">
        <v>694</v>
      </c>
      <c r="E612" s="92">
        <v>902</v>
      </c>
      <c r="F612" s="189" t="s">
        <v>361</v>
      </c>
      <c r="G612" s="92" t="s">
        <v>339</v>
      </c>
      <c r="H612" s="190" t="s">
        <v>327</v>
      </c>
      <c r="I612" s="191" t="s">
        <v>431</v>
      </c>
      <c r="J612" s="191" t="s">
        <v>327</v>
      </c>
      <c r="K612" s="192">
        <v>42470</v>
      </c>
      <c r="L612" s="91"/>
      <c r="M612" s="193">
        <f>M613+M615</f>
        <v>1102.5</v>
      </c>
      <c r="N612" s="193">
        <f>N613+N615</f>
        <v>957.89400000000001</v>
      </c>
      <c r="O612" s="193">
        <f t="shared" si="88"/>
        <v>86.883809523809532</v>
      </c>
    </row>
    <row r="613" spans="2:15" ht="30" customHeight="1" x14ac:dyDescent="0.25">
      <c r="B613" s="178"/>
      <c r="C613" s="178"/>
      <c r="D613" s="95" t="s">
        <v>59</v>
      </c>
      <c r="E613" s="92">
        <v>902</v>
      </c>
      <c r="F613" s="189" t="s">
        <v>361</v>
      </c>
      <c r="G613" s="92" t="s">
        <v>339</v>
      </c>
      <c r="H613" s="190" t="s">
        <v>327</v>
      </c>
      <c r="I613" s="191" t="s">
        <v>431</v>
      </c>
      <c r="J613" s="191" t="s">
        <v>327</v>
      </c>
      <c r="K613" s="192">
        <v>42470</v>
      </c>
      <c r="L613" s="91">
        <v>200</v>
      </c>
      <c r="M613" s="193">
        <f>M614</f>
        <v>31.5</v>
      </c>
      <c r="N613" s="193">
        <f>N614</f>
        <v>30.024999999999999</v>
      </c>
      <c r="O613" s="193">
        <f t="shared" si="88"/>
        <v>95.317460317460316</v>
      </c>
    </row>
    <row r="614" spans="2:15" ht="32.25" customHeight="1" x14ac:dyDescent="0.25">
      <c r="B614" s="178"/>
      <c r="C614" s="178"/>
      <c r="D614" s="95" t="s">
        <v>60</v>
      </c>
      <c r="E614" s="92">
        <v>902</v>
      </c>
      <c r="F614" s="189" t="s">
        <v>361</v>
      </c>
      <c r="G614" s="92" t="s">
        <v>339</v>
      </c>
      <c r="H614" s="190" t="s">
        <v>327</v>
      </c>
      <c r="I614" s="191" t="s">
        <v>431</v>
      </c>
      <c r="J614" s="191" t="s">
        <v>327</v>
      </c>
      <c r="K614" s="192">
        <v>42470</v>
      </c>
      <c r="L614" s="91" t="s">
        <v>443</v>
      </c>
      <c r="M614" s="193">
        <v>31.5</v>
      </c>
      <c r="N614" s="193">
        <v>30.024999999999999</v>
      </c>
      <c r="O614" s="274">
        <f t="shared" si="88"/>
        <v>95.317460317460316</v>
      </c>
    </row>
    <row r="615" spans="2:15" ht="31.5" customHeight="1" x14ac:dyDescent="0.25">
      <c r="B615" s="178"/>
      <c r="C615" s="178"/>
      <c r="D615" s="208" t="s">
        <v>95</v>
      </c>
      <c r="E615" s="92">
        <v>902</v>
      </c>
      <c r="F615" s="189" t="s">
        <v>361</v>
      </c>
      <c r="G615" s="92" t="s">
        <v>339</v>
      </c>
      <c r="H615" s="190" t="s">
        <v>327</v>
      </c>
      <c r="I615" s="191" t="s">
        <v>431</v>
      </c>
      <c r="J615" s="191" t="s">
        <v>327</v>
      </c>
      <c r="K615" s="192">
        <v>42470</v>
      </c>
      <c r="L615" s="91">
        <v>600</v>
      </c>
      <c r="M615" s="193">
        <f>M616</f>
        <v>1071</v>
      </c>
      <c r="N615" s="193">
        <f>N616</f>
        <v>927.86900000000003</v>
      </c>
      <c r="O615" s="193">
        <f t="shared" si="88"/>
        <v>86.635760971055092</v>
      </c>
    </row>
    <row r="616" spans="2:15" ht="15.75" customHeight="1" x14ac:dyDescent="0.25">
      <c r="B616" s="178"/>
      <c r="C616" s="178"/>
      <c r="D616" s="95" t="s">
        <v>103</v>
      </c>
      <c r="E616" s="92">
        <v>902</v>
      </c>
      <c r="F616" s="189" t="s">
        <v>361</v>
      </c>
      <c r="G616" s="92" t="s">
        <v>339</v>
      </c>
      <c r="H616" s="190" t="s">
        <v>327</v>
      </c>
      <c r="I616" s="191" t="s">
        <v>431</v>
      </c>
      <c r="J616" s="191" t="s">
        <v>327</v>
      </c>
      <c r="K616" s="192">
        <v>42470</v>
      </c>
      <c r="L616" s="91" t="s">
        <v>632</v>
      </c>
      <c r="M616" s="193">
        <v>1071</v>
      </c>
      <c r="N616" s="193">
        <v>927.86900000000003</v>
      </c>
      <c r="O616" s="193">
        <f t="shared" si="88"/>
        <v>86.635760971055092</v>
      </c>
    </row>
    <row r="617" spans="2:15" ht="75" customHeight="1" x14ac:dyDescent="0.25">
      <c r="B617" s="178"/>
      <c r="C617" s="178"/>
      <c r="D617" s="95" t="s">
        <v>678</v>
      </c>
      <c r="E617" s="92">
        <v>902</v>
      </c>
      <c r="F617" s="189" t="s">
        <v>361</v>
      </c>
      <c r="G617" s="92" t="s">
        <v>339</v>
      </c>
      <c r="H617" s="190" t="s">
        <v>327</v>
      </c>
      <c r="I617" s="191" t="s">
        <v>431</v>
      </c>
      <c r="J617" s="191" t="s">
        <v>327</v>
      </c>
      <c r="K617" s="192" t="s">
        <v>650</v>
      </c>
      <c r="L617" s="91"/>
      <c r="M617" s="193">
        <f>M618+M620</f>
        <v>3121.7</v>
      </c>
      <c r="N617" s="193">
        <f>N618+N620</f>
        <v>2827.098</v>
      </c>
      <c r="O617" s="193">
        <f t="shared" ref="O617:O628" si="94">N617/M617*100</f>
        <v>90.562770285421408</v>
      </c>
    </row>
    <row r="618" spans="2:15" ht="30" customHeight="1" x14ac:dyDescent="0.25">
      <c r="B618" s="178"/>
      <c r="C618" s="178"/>
      <c r="D618" s="95" t="s">
        <v>59</v>
      </c>
      <c r="E618" s="92">
        <v>902</v>
      </c>
      <c r="F618" s="189" t="s">
        <v>361</v>
      </c>
      <c r="G618" s="92" t="s">
        <v>339</v>
      </c>
      <c r="H618" s="190" t="s">
        <v>327</v>
      </c>
      <c r="I618" s="191" t="s">
        <v>431</v>
      </c>
      <c r="J618" s="191" t="s">
        <v>327</v>
      </c>
      <c r="K618" s="192" t="s">
        <v>650</v>
      </c>
      <c r="L618" s="91">
        <v>200</v>
      </c>
      <c r="M618" s="193">
        <f>M619</f>
        <v>56</v>
      </c>
      <c r="N618" s="193">
        <f>N619</f>
        <v>52.326999999999998</v>
      </c>
      <c r="O618" s="193">
        <f t="shared" si="94"/>
        <v>93.441071428571419</v>
      </c>
    </row>
    <row r="619" spans="2:15" ht="32.25" customHeight="1" x14ac:dyDescent="0.25">
      <c r="B619" s="178"/>
      <c r="C619" s="178"/>
      <c r="D619" s="95" t="s">
        <v>60</v>
      </c>
      <c r="E619" s="92">
        <v>902</v>
      </c>
      <c r="F619" s="189" t="s">
        <v>361</v>
      </c>
      <c r="G619" s="92" t="s">
        <v>339</v>
      </c>
      <c r="H619" s="190" t="s">
        <v>327</v>
      </c>
      <c r="I619" s="191" t="s">
        <v>431</v>
      </c>
      <c r="J619" s="191" t="s">
        <v>327</v>
      </c>
      <c r="K619" s="192" t="s">
        <v>650</v>
      </c>
      <c r="L619" s="91" t="s">
        <v>443</v>
      </c>
      <c r="M619" s="193">
        <v>56</v>
      </c>
      <c r="N619" s="193">
        <v>52.326999999999998</v>
      </c>
      <c r="O619" s="274">
        <f t="shared" si="94"/>
        <v>93.441071428571419</v>
      </c>
    </row>
    <row r="620" spans="2:15" ht="31.5" customHeight="1" x14ac:dyDescent="0.25">
      <c r="B620" s="178"/>
      <c r="C620" s="178"/>
      <c r="D620" s="208" t="s">
        <v>95</v>
      </c>
      <c r="E620" s="92">
        <v>902</v>
      </c>
      <c r="F620" s="189" t="s">
        <v>361</v>
      </c>
      <c r="G620" s="92" t="s">
        <v>339</v>
      </c>
      <c r="H620" s="190" t="s">
        <v>327</v>
      </c>
      <c r="I620" s="191" t="s">
        <v>431</v>
      </c>
      <c r="J620" s="191" t="s">
        <v>327</v>
      </c>
      <c r="K620" s="192" t="s">
        <v>650</v>
      </c>
      <c r="L620" s="91">
        <v>600</v>
      </c>
      <c r="M620" s="193">
        <f>M621</f>
        <v>3065.7</v>
      </c>
      <c r="N620" s="193">
        <f>N621</f>
        <v>2774.7710000000002</v>
      </c>
      <c r="O620" s="193">
        <f t="shared" si="94"/>
        <v>90.510193430537896</v>
      </c>
    </row>
    <row r="621" spans="2:15" ht="15.75" customHeight="1" x14ac:dyDescent="0.25">
      <c r="B621" s="178"/>
      <c r="C621" s="178"/>
      <c r="D621" s="95" t="s">
        <v>103</v>
      </c>
      <c r="E621" s="92">
        <v>902</v>
      </c>
      <c r="F621" s="189" t="s">
        <v>361</v>
      </c>
      <c r="G621" s="92" t="s">
        <v>339</v>
      </c>
      <c r="H621" s="190" t="s">
        <v>327</v>
      </c>
      <c r="I621" s="191" t="s">
        <v>431</v>
      </c>
      <c r="J621" s="191" t="s">
        <v>327</v>
      </c>
      <c r="K621" s="192" t="s">
        <v>650</v>
      </c>
      <c r="L621" s="91" t="s">
        <v>632</v>
      </c>
      <c r="M621" s="193">
        <v>3065.7</v>
      </c>
      <c r="N621" s="193">
        <v>2774.7710000000002</v>
      </c>
      <c r="O621" s="193">
        <f t="shared" si="94"/>
        <v>90.510193430537896</v>
      </c>
    </row>
    <row r="622" spans="2:15" ht="17.25" customHeight="1" x14ac:dyDescent="0.25">
      <c r="B622" s="178"/>
      <c r="C622" s="178"/>
      <c r="D622" s="95" t="s">
        <v>364</v>
      </c>
      <c r="E622" s="92">
        <v>902</v>
      </c>
      <c r="F622" s="189">
        <v>11</v>
      </c>
      <c r="G622" s="92"/>
      <c r="H622" s="190"/>
      <c r="I622" s="191"/>
      <c r="J622" s="191"/>
      <c r="K622" s="192"/>
      <c r="L622" s="91"/>
      <c r="M622" s="193">
        <f t="shared" ref="M622:N627" si="95">M623</f>
        <v>40.35</v>
      </c>
      <c r="N622" s="193">
        <f t="shared" si="95"/>
        <v>40.35</v>
      </c>
      <c r="O622" s="273">
        <f t="shared" si="94"/>
        <v>100</v>
      </c>
    </row>
    <row r="623" spans="2:15" ht="15" customHeight="1" x14ac:dyDescent="0.25">
      <c r="B623" s="178"/>
      <c r="C623" s="178"/>
      <c r="D623" s="95" t="s">
        <v>366</v>
      </c>
      <c r="E623" s="92">
        <v>902</v>
      </c>
      <c r="F623" s="189" t="s">
        <v>365</v>
      </c>
      <c r="G623" s="92" t="s">
        <v>325</v>
      </c>
      <c r="H623" s="190"/>
      <c r="I623" s="191"/>
      <c r="J623" s="191"/>
      <c r="K623" s="192"/>
      <c r="L623" s="91"/>
      <c r="M623" s="193">
        <f t="shared" si="95"/>
        <v>40.35</v>
      </c>
      <c r="N623" s="193">
        <f t="shared" si="95"/>
        <v>40.35</v>
      </c>
      <c r="O623" s="273">
        <f t="shared" si="94"/>
        <v>100</v>
      </c>
    </row>
    <row r="624" spans="2:15" ht="30.75" customHeight="1" x14ac:dyDescent="0.25">
      <c r="B624" s="178"/>
      <c r="C624" s="178"/>
      <c r="D624" s="95" t="s">
        <v>679</v>
      </c>
      <c r="E624" s="92" t="s">
        <v>625</v>
      </c>
      <c r="F624" s="189">
        <v>11</v>
      </c>
      <c r="G624" s="92" t="s">
        <v>325</v>
      </c>
      <c r="H624" s="190" t="s">
        <v>333</v>
      </c>
      <c r="I624" s="191">
        <v>0</v>
      </c>
      <c r="J624" s="191"/>
      <c r="K624" s="192"/>
      <c r="L624" s="91"/>
      <c r="M624" s="193">
        <f t="shared" si="95"/>
        <v>40.35</v>
      </c>
      <c r="N624" s="193">
        <f t="shared" si="95"/>
        <v>40.35</v>
      </c>
      <c r="O624" s="274">
        <f t="shared" si="94"/>
        <v>100</v>
      </c>
    </row>
    <row r="625" spans="2:15" ht="46.5" customHeight="1" x14ac:dyDescent="0.25">
      <c r="B625" s="178"/>
      <c r="C625" s="178"/>
      <c r="D625" s="207" t="s">
        <v>680</v>
      </c>
      <c r="E625" s="92" t="s">
        <v>625</v>
      </c>
      <c r="F625" s="189" t="s">
        <v>365</v>
      </c>
      <c r="G625" s="92" t="s">
        <v>325</v>
      </c>
      <c r="H625" s="190" t="s">
        <v>333</v>
      </c>
      <c r="I625" s="191" t="s">
        <v>431</v>
      </c>
      <c r="J625" s="191" t="s">
        <v>325</v>
      </c>
      <c r="K625" s="192"/>
      <c r="L625" s="91"/>
      <c r="M625" s="193">
        <f t="shared" si="95"/>
        <v>40.35</v>
      </c>
      <c r="N625" s="193">
        <f t="shared" si="95"/>
        <v>40.35</v>
      </c>
      <c r="O625" s="193">
        <f t="shared" si="94"/>
        <v>100</v>
      </c>
    </row>
    <row r="626" spans="2:15" ht="17.25" customHeight="1" x14ac:dyDescent="0.25">
      <c r="B626" s="178"/>
      <c r="C626" s="178"/>
      <c r="D626" s="95" t="s">
        <v>117</v>
      </c>
      <c r="E626" s="92" t="s">
        <v>625</v>
      </c>
      <c r="F626" s="189" t="s">
        <v>365</v>
      </c>
      <c r="G626" s="92" t="s">
        <v>325</v>
      </c>
      <c r="H626" s="190" t="s">
        <v>333</v>
      </c>
      <c r="I626" s="191" t="s">
        <v>431</v>
      </c>
      <c r="J626" s="191" t="s">
        <v>325</v>
      </c>
      <c r="K626" s="192" t="s">
        <v>681</v>
      </c>
      <c r="L626" s="91"/>
      <c r="M626" s="193">
        <f t="shared" si="95"/>
        <v>40.35</v>
      </c>
      <c r="N626" s="193">
        <f t="shared" si="95"/>
        <v>40.35</v>
      </c>
      <c r="O626" s="274">
        <f t="shared" si="94"/>
        <v>100</v>
      </c>
    </row>
    <row r="627" spans="2:15" ht="30.75" customHeight="1" thickBot="1" x14ac:dyDescent="0.3">
      <c r="B627" s="178"/>
      <c r="C627" s="178"/>
      <c r="D627" s="95" t="s">
        <v>59</v>
      </c>
      <c r="E627" s="92" t="s">
        <v>625</v>
      </c>
      <c r="F627" s="189" t="s">
        <v>365</v>
      </c>
      <c r="G627" s="92" t="s">
        <v>325</v>
      </c>
      <c r="H627" s="190" t="s">
        <v>333</v>
      </c>
      <c r="I627" s="191" t="s">
        <v>431</v>
      </c>
      <c r="J627" s="191" t="s">
        <v>325</v>
      </c>
      <c r="K627" s="192" t="s">
        <v>681</v>
      </c>
      <c r="L627" s="91">
        <v>200</v>
      </c>
      <c r="M627" s="193">
        <f t="shared" si="95"/>
        <v>40.35</v>
      </c>
      <c r="N627" s="193">
        <f t="shared" si="95"/>
        <v>40.35</v>
      </c>
      <c r="O627" s="193">
        <f t="shared" si="94"/>
        <v>100</v>
      </c>
    </row>
    <row r="628" spans="2:15" ht="31.5" customHeight="1" thickBot="1" x14ac:dyDescent="0.3">
      <c r="B628" s="178"/>
      <c r="C628" s="235"/>
      <c r="D628" s="109" t="s">
        <v>60</v>
      </c>
      <c r="E628" s="110" t="s">
        <v>625</v>
      </c>
      <c r="F628" s="254" t="s">
        <v>365</v>
      </c>
      <c r="G628" s="110" t="s">
        <v>325</v>
      </c>
      <c r="H628" s="255" t="s">
        <v>333</v>
      </c>
      <c r="I628" s="256" t="s">
        <v>431</v>
      </c>
      <c r="J628" s="256" t="s">
        <v>325</v>
      </c>
      <c r="K628" s="257" t="s">
        <v>681</v>
      </c>
      <c r="L628" s="258" t="s">
        <v>443</v>
      </c>
      <c r="M628" s="259">
        <v>40.35</v>
      </c>
      <c r="N628" s="259">
        <v>40.35</v>
      </c>
      <c r="O628" s="273">
        <f t="shared" si="94"/>
        <v>100</v>
      </c>
    </row>
    <row r="629" spans="2:15" ht="18.75" customHeight="1" x14ac:dyDescent="0.2">
      <c r="B629" s="178"/>
      <c r="D629" s="260"/>
      <c r="E629" s="261"/>
      <c r="F629" s="261"/>
      <c r="G629" s="261"/>
      <c r="H629" s="261"/>
      <c r="I629" s="261"/>
      <c r="J629" s="261"/>
      <c r="K629" s="261"/>
      <c r="L629" s="261"/>
      <c r="M629" s="262"/>
      <c r="N629" s="263"/>
      <c r="O629" s="263"/>
    </row>
  </sheetData>
  <mergeCells count="16">
    <mergeCell ref="D1:N1"/>
    <mergeCell ref="L2:O2"/>
    <mergeCell ref="D3:O3"/>
    <mergeCell ref="D4:O4"/>
    <mergeCell ref="K5:O5"/>
    <mergeCell ref="M10:M11"/>
    <mergeCell ref="N10:N11"/>
    <mergeCell ref="O10:O11"/>
    <mergeCell ref="E6:O6"/>
    <mergeCell ref="D8:O8"/>
    <mergeCell ref="D10:D11"/>
    <mergeCell ref="E10:E11"/>
    <mergeCell ref="F10:F11"/>
    <mergeCell ref="G10:G11"/>
    <mergeCell ref="H10:K11"/>
    <mergeCell ref="L10:L11"/>
  </mergeCells>
  <conditionalFormatting sqref="D179 L625:N625 D112 D489:D491 F488:L491 K259:L259 D481:D482 L261:L262 D508 D506 F504:L508 D133 D195 D306 D454 D620:D621 D465 D519 D565 D297:D298 D291:D292 D286:D287 D475:D479 D512:D513 D522:D523 D555:D556 D540:D541 D549:D550 D558:D559 D590:D593 D543 D578 D325 D331 D527:D528 D530:D531 D576 D615:D616">
    <cfRule type="expression" dxfId="33" priority="185" stopIfTrue="1">
      <formula>$I112=""</formula>
    </cfRule>
    <cfRule type="expression" dxfId="32" priority="186" stopIfTrue="1">
      <formula>AND($J112="",$I112&lt;&gt;"")</formula>
    </cfRule>
  </conditionalFormatting>
  <conditionalFormatting sqref="K178:L178 H108:I108 M114 K108:L114 D52 K260:L260 K261:K262 M120 D525 D316 F112:G114 D34 D46 D56 D60 D78 D84 D94 D107 D113 D134 D191 D196 D211 D236 D251 D257 D265 D307 D337 D369 D377 D445 D455 D466 D510 D520 D566 D618 D627 D199 D310 D372 D469 D515 D613 H179:M179">
    <cfRule type="expression" dxfId="31" priority="187" stopIfTrue="1">
      <formula>$I34=""</formula>
    </cfRule>
    <cfRule type="expression" dxfId="30" priority="188" stopIfTrue="1">
      <formula>AND($K34="",$I34&lt;&gt;"")</formula>
    </cfRule>
  </conditionalFormatting>
  <conditionalFormatting sqref="D458 D526 D231 D76 D568 D585 D491 D606:D607 D581:D582 D598 D601 D248 D217 D242:D243 D506:D507 D21 D33 D441 D45 D83 D90 D93 D210 D367 D534 D494 D499:D500 D39 D27">
    <cfRule type="expression" dxfId="29" priority="183" stopIfTrue="1">
      <formula>$J21=""</formula>
    </cfRule>
    <cfRule type="expression" dxfId="28" priority="184" stopIfTrue="1">
      <formula>AND($L21="",$J21&lt;&gt;"")</formula>
    </cfRule>
  </conditionalFormatting>
  <conditionalFormatting sqref="D349 D524 D318 D339:D340 D357 D346 D529 H278:L280 J269:L269">
    <cfRule type="expression" dxfId="27" priority="181" stopIfTrue="1">
      <formula>$J269=""</formula>
    </cfRule>
    <cfRule type="expression" dxfId="26" priority="182" stopIfTrue="1">
      <formula>AND($K269="",$J269&lt;&gt;"")</formula>
    </cfRule>
  </conditionalFormatting>
  <conditionalFormatting sqref="L283:L284 E268:E272 H277:L277 H263:L268">
    <cfRule type="expression" dxfId="25" priority="189" stopIfTrue="1">
      <formula>$G263=""</formula>
    </cfRule>
    <cfRule type="expression" dxfId="24" priority="190" stopIfTrue="1">
      <formula>AND($H263="",$G263&lt;&gt;"")</formula>
    </cfRule>
  </conditionalFormatting>
  <conditionalFormatting sqref="D488 D504 D417">
    <cfRule type="expression" dxfId="23" priority="179" stopIfTrue="1">
      <formula>$H417=""</formula>
    </cfRule>
    <cfRule type="expression" dxfId="22" priority="180" stopIfTrue="1">
      <formula>AND($I417="",$H417&lt;&gt;"")</formula>
    </cfRule>
  </conditionalFormatting>
  <conditionalFormatting sqref="H259:J262">
    <cfRule type="expression" dxfId="21" priority="177" stopIfTrue="1">
      <formula>$F259=""</formula>
    </cfRule>
    <cfRule type="expression" dxfId="20" priority="178" stopIfTrue="1">
      <formula>AND($G259="",$F259&lt;&gt;"")</formula>
    </cfRule>
  </conditionalFormatting>
  <conditionalFormatting sqref="D544">
    <cfRule type="expression" dxfId="19" priority="175" stopIfTrue="1">
      <formula>$K544=""</formula>
    </cfRule>
    <cfRule type="expression" dxfId="18" priority="176" stopIfTrue="1">
      <formula>AND($L544="",$K544&lt;&gt;"")</formula>
    </cfRule>
  </conditionalFormatting>
  <conditionalFormatting sqref="L202 L104 D202 H115:I115 K115:L117">
    <cfRule type="expression" dxfId="17" priority="173" stopIfTrue="1">
      <formula>$L104=""</formula>
    </cfRule>
    <cfRule type="expression" dxfId="16" priority="174" stopIfTrue="1">
      <formula>AND($N104="",$L104&lt;&gt;"")</formula>
    </cfRule>
  </conditionalFormatting>
  <conditionalFormatting sqref="E274:E275">
    <cfRule type="expression" dxfId="15" priority="23" stopIfTrue="1">
      <formula>$G274=""</formula>
    </cfRule>
    <cfRule type="expression" dxfId="14" priority="24" stopIfTrue="1">
      <formula>AND($H274="",$G274&lt;&gt;"")</formula>
    </cfRule>
  </conditionalFormatting>
  <conditionalFormatting sqref="D499:D500">
    <cfRule type="expression" dxfId="13" priority="21" stopIfTrue="1">
      <formula>$I499=""</formula>
    </cfRule>
    <cfRule type="expression" dxfId="12" priority="22" stopIfTrue="1">
      <formula>AND($J499="",$I499&lt;&gt;"")</formula>
    </cfRule>
  </conditionalFormatting>
  <conditionalFormatting sqref="J496:L496 K497:L497">
    <cfRule type="expression" dxfId="11" priority="19" stopIfTrue="1">
      <formula>$J496=""</formula>
    </cfRule>
    <cfRule type="expression" dxfId="10" priority="20" stopIfTrue="1">
      <formula>AND($K496="",$J496&lt;&gt;"")</formula>
    </cfRule>
  </conditionalFormatting>
  <conditionalFormatting sqref="H495:L495">
    <cfRule type="expression" dxfId="9" priority="17" stopIfTrue="1">
      <formula>$G495=""</formula>
    </cfRule>
    <cfRule type="expression" dxfId="8" priority="18" stopIfTrue="1">
      <formula>AND($H495="",$G495&lt;&gt;"")</formula>
    </cfRule>
  </conditionalFormatting>
  <conditionalFormatting sqref="D594">
    <cfRule type="expression" dxfId="7" priority="15" stopIfTrue="1">
      <formula>$J594=""</formula>
    </cfRule>
    <cfRule type="expression" dxfId="6" priority="16" stopIfTrue="1">
      <formula>AND($L594="",$J594&lt;&gt;"")</formula>
    </cfRule>
  </conditionalFormatting>
  <conditionalFormatting sqref="D254">
    <cfRule type="expression" dxfId="5" priority="1" stopIfTrue="1">
      <formula>$I254=""</formula>
    </cfRule>
    <cfRule type="expression" dxfId="4" priority="2" stopIfTrue="1">
      <formula>AND($K254="",$I254&lt;&gt;"")</formula>
    </cfRule>
  </conditionalFormatting>
  <pageMargins left="0.51181102362204722" right="0" top="0.15748031496062992" bottom="0"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6"/>
  <sheetViews>
    <sheetView zoomScaleNormal="100" zoomScaleSheetLayoutView="100" workbookViewId="0">
      <selection activeCell="B10" sqref="B10"/>
    </sheetView>
  </sheetViews>
  <sheetFormatPr defaultRowHeight="12.75" x14ac:dyDescent="0.2"/>
  <cols>
    <col min="1" max="1" width="0.5703125" style="131" customWidth="1"/>
    <col min="2" max="2" width="28.42578125" style="131" customWidth="1"/>
    <col min="3" max="3" width="60.85546875" style="131" customWidth="1"/>
    <col min="4" max="4" width="11.28515625" style="131" customWidth="1"/>
    <col min="5" max="6" width="10.85546875" style="131" customWidth="1"/>
    <col min="7" max="256" width="9.140625" style="131"/>
    <col min="257" max="257" width="0.5703125" style="131" customWidth="1"/>
    <col min="258" max="258" width="28.42578125" style="131" customWidth="1"/>
    <col min="259" max="259" width="60.85546875" style="131" customWidth="1"/>
    <col min="260" max="260" width="11.28515625" style="131" customWidth="1"/>
    <col min="261" max="262" width="10.85546875" style="131" customWidth="1"/>
    <col min="263" max="512" width="9.140625" style="131"/>
    <col min="513" max="513" width="0.5703125" style="131" customWidth="1"/>
    <col min="514" max="514" width="28.42578125" style="131" customWidth="1"/>
    <col min="515" max="515" width="60.85546875" style="131" customWidth="1"/>
    <col min="516" max="516" width="11.28515625" style="131" customWidth="1"/>
    <col min="517" max="518" width="10.85546875" style="131" customWidth="1"/>
    <col min="519" max="768" width="9.140625" style="131"/>
    <col min="769" max="769" width="0.5703125" style="131" customWidth="1"/>
    <col min="770" max="770" width="28.42578125" style="131" customWidth="1"/>
    <col min="771" max="771" width="60.85546875" style="131" customWidth="1"/>
    <col min="772" max="772" width="11.28515625" style="131" customWidth="1"/>
    <col min="773" max="774" width="10.85546875" style="131" customWidth="1"/>
    <col min="775" max="1024" width="9.140625" style="131"/>
    <col min="1025" max="1025" width="0.5703125" style="131" customWidth="1"/>
    <col min="1026" max="1026" width="28.42578125" style="131" customWidth="1"/>
    <col min="1027" max="1027" width="60.85546875" style="131" customWidth="1"/>
    <col min="1028" max="1028" width="11.28515625" style="131" customWidth="1"/>
    <col min="1029" max="1030" width="10.85546875" style="131" customWidth="1"/>
    <col min="1031" max="1280" width="9.140625" style="131"/>
    <col min="1281" max="1281" width="0.5703125" style="131" customWidth="1"/>
    <col min="1282" max="1282" width="28.42578125" style="131" customWidth="1"/>
    <col min="1283" max="1283" width="60.85546875" style="131" customWidth="1"/>
    <col min="1284" max="1284" width="11.28515625" style="131" customWidth="1"/>
    <col min="1285" max="1286" width="10.85546875" style="131" customWidth="1"/>
    <col min="1287" max="1536" width="9.140625" style="131"/>
    <col min="1537" max="1537" width="0.5703125" style="131" customWidth="1"/>
    <col min="1538" max="1538" width="28.42578125" style="131" customWidth="1"/>
    <col min="1539" max="1539" width="60.85546875" style="131" customWidth="1"/>
    <col min="1540" max="1540" width="11.28515625" style="131" customWidth="1"/>
    <col min="1541" max="1542" width="10.85546875" style="131" customWidth="1"/>
    <col min="1543" max="1792" width="9.140625" style="131"/>
    <col min="1793" max="1793" width="0.5703125" style="131" customWidth="1"/>
    <col min="1794" max="1794" width="28.42578125" style="131" customWidth="1"/>
    <col min="1795" max="1795" width="60.85546875" style="131" customWidth="1"/>
    <col min="1796" max="1796" width="11.28515625" style="131" customWidth="1"/>
    <col min="1797" max="1798" width="10.85546875" style="131" customWidth="1"/>
    <col min="1799" max="2048" width="9.140625" style="131"/>
    <col min="2049" max="2049" width="0.5703125" style="131" customWidth="1"/>
    <col min="2050" max="2050" width="28.42578125" style="131" customWidth="1"/>
    <col min="2051" max="2051" width="60.85546875" style="131" customWidth="1"/>
    <col min="2052" max="2052" width="11.28515625" style="131" customWidth="1"/>
    <col min="2053" max="2054" width="10.85546875" style="131" customWidth="1"/>
    <col min="2055" max="2304" width="9.140625" style="131"/>
    <col min="2305" max="2305" width="0.5703125" style="131" customWidth="1"/>
    <col min="2306" max="2306" width="28.42578125" style="131" customWidth="1"/>
    <col min="2307" max="2307" width="60.85546875" style="131" customWidth="1"/>
    <col min="2308" max="2308" width="11.28515625" style="131" customWidth="1"/>
    <col min="2309" max="2310" width="10.85546875" style="131" customWidth="1"/>
    <col min="2311" max="2560" width="9.140625" style="131"/>
    <col min="2561" max="2561" width="0.5703125" style="131" customWidth="1"/>
    <col min="2562" max="2562" width="28.42578125" style="131" customWidth="1"/>
    <col min="2563" max="2563" width="60.85546875" style="131" customWidth="1"/>
    <col min="2564" max="2564" width="11.28515625" style="131" customWidth="1"/>
    <col min="2565" max="2566" width="10.85546875" style="131" customWidth="1"/>
    <col min="2567" max="2816" width="9.140625" style="131"/>
    <col min="2817" max="2817" width="0.5703125" style="131" customWidth="1"/>
    <col min="2818" max="2818" width="28.42578125" style="131" customWidth="1"/>
    <col min="2819" max="2819" width="60.85546875" style="131" customWidth="1"/>
    <col min="2820" max="2820" width="11.28515625" style="131" customWidth="1"/>
    <col min="2821" max="2822" width="10.85546875" style="131" customWidth="1"/>
    <col min="2823" max="3072" width="9.140625" style="131"/>
    <col min="3073" max="3073" width="0.5703125" style="131" customWidth="1"/>
    <col min="3074" max="3074" width="28.42578125" style="131" customWidth="1"/>
    <col min="3075" max="3075" width="60.85546875" style="131" customWidth="1"/>
    <col min="3076" max="3076" width="11.28515625" style="131" customWidth="1"/>
    <col min="3077" max="3078" width="10.85546875" style="131" customWidth="1"/>
    <col min="3079" max="3328" width="9.140625" style="131"/>
    <col min="3329" max="3329" width="0.5703125" style="131" customWidth="1"/>
    <col min="3330" max="3330" width="28.42578125" style="131" customWidth="1"/>
    <col min="3331" max="3331" width="60.85546875" style="131" customWidth="1"/>
    <col min="3332" max="3332" width="11.28515625" style="131" customWidth="1"/>
    <col min="3333" max="3334" width="10.85546875" style="131" customWidth="1"/>
    <col min="3335" max="3584" width="9.140625" style="131"/>
    <col min="3585" max="3585" width="0.5703125" style="131" customWidth="1"/>
    <col min="3586" max="3586" width="28.42578125" style="131" customWidth="1"/>
    <col min="3587" max="3587" width="60.85546875" style="131" customWidth="1"/>
    <col min="3588" max="3588" width="11.28515625" style="131" customWidth="1"/>
    <col min="3589" max="3590" width="10.85546875" style="131" customWidth="1"/>
    <col min="3591" max="3840" width="9.140625" style="131"/>
    <col min="3841" max="3841" width="0.5703125" style="131" customWidth="1"/>
    <col min="3842" max="3842" width="28.42578125" style="131" customWidth="1"/>
    <col min="3843" max="3843" width="60.85546875" style="131" customWidth="1"/>
    <col min="3844" max="3844" width="11.28515625" style="131" customWidth="1"/>
    <col min="3845" max="3846" width="10.85546875" style="131" customWidth="1"/>
    <col min="3847" max="4096" width="9.140625" style="131"/>
    <col min="4097" max="4097" width="0.5703125" style="131" customWidth="1"/>
    <col min="4098" max="4098" width="28.42578125" style="131" customWidth="1"/>
    <col min="4099" max="4099" width="60.85546875" style="131" customWidth="1"/>
    <col min="4100" max="4100" width="11.28515625" style="131" customWidth="1"/>
    <col min="4101" max="4102" width="10.85546875" style="131" customWidth="1"/>
    <col min="4103" max="4352" width="9.140625" style="131"/>
    <col min="4353" max="4353" width="0.5703125" style="131" customWidth="1"/>
    <col min="4354" max="4354" width="28.42578125" style="131" customWidth="1"/>
    <col min="4355" max="4355" width="60.85546875" style="131" customWidth="1"/>
    <col min="4356" max="4356" width="11.28515625" style="131" customWidth="1"/>
    <col min="4357" max="4358" width="10.85546875" style="131" customWidth="1"/>
    <col min="4359" max="4608" width="9.140625" style="131"/>
    <col min="4609" max="4609" width="0.5703125" style="131" customWidth="1"/>
    <col min="4610" max="4610" width="28.42578125" style="131" customWidth="1"/>
    <col min="4611" max="4611" width="60.85546875" style="131" customWidth="1"/>
    <col min="4612" max="4612" width="11.28515625" style="131" customWidth="1"/>
    <col min="4613" max="4614" width="10.85546875" style="131" customWidth="1"/>
    <col min="4615" max="4864" width="9.140625" style="131"/>
    <col min="4865" max="4865" width="0.5703125" style="131" customWidth="1"/>
    <col min="4866" max="4866" width="28.42578125" style="131" customWidth="1"/>
    <col min="4867" max="4867" width="60.85546875" style="131" customWidth="1"/>
    <col min="4868" max="4868" width="11.28515625" style="131" customWidth="1"/>
    <col min="4869" max="4870" width="10.85546875" style="131" customWidth="1"/>
    <col min="4871" max="5120" width="9.140625" style="131"/>
    <col min="5121" max="5121" width="0.5703125" style="131" customWidth="1"/>
    <col min="5122" max="5122" width="28.42578125" style="131" customWidth="1"/>
    <col min="5123" max="5123" width="60.85546875" style="131" customWidth="1"/>
    <col min="5124" max="5124" width="11.28515625" style="131" customWidth="1"/>
    <col min="5125" max="5126" width="10.85546875" style="131" customWidth="1"/>
    <col min="5127" max="5376" width="9.140625" style="131"/>
    <col min="5377" max="5377" width="0.5703125" style="131" customWidth="1"/>
    <col min="5378" max="5378" width="28.42578125" style="131" customWidth="1"/>
    <col min="5379" max="5379" width="60.85546875" style="131" customWidth="1"/>
    <col min="5380" max="5380" width="11.28515625" style="131" customWidth="1"/>
    <col min="5381" max="5382" width="10.85546875" style="131" customWidth="1"/>
    <col min="5383" max="5632" width="9.140625" style="131"/>
    <col min="5633" max="5633" width="0.5703125" style="131" customWidth="1"/>
    <col min="5634" max="5634" width="28.42578125" style="131" customWidth="1"/>
    <col min="5635" max="5635" width="60.85546875" style="131" customWidth="1"/>
    <col min="5636" max="5636" width="11.28515625" style="131" customWidth="1"/>
    <col min="5637" max="5638" width="10.85546875" style="131" customWidth="1"/>
    <col min="5639" max="5888" width="9.140625" style="131"/>
    <col min="5889" max="5889" width="0.5703125" style="131" customWidth="1"/>
    <col min="5890" max="5890" width="28.42578125" style="131" customWidth="1"/>
    <col min="5891" max="5891" width="60.85546875" style="131" customWidth="1"/>
    <col min="5892" max="5892" width="11.28515625" style="131" customWidth="1"/>
    <col min="5893" max="5894" width="10.85546875" style="131" customWidth="1"/>
    <col min="5895" max="6144" width="9.140625" style="131"/>
    <col min="6145" max="6145" width="0.5703125" style="131" customWidth="1"/>
    <col min="6146" max="6146" width="28.42578125" style="131" customWidth="1"/>
    <col min="6147" max="6147" width="60.85546875" style="131" customWidth="1"/>
    <col min="6148" max="6148" width="11.28515625" style="131" customWidth="1"/>
    <col min="6149" max="6150" width="10.85546875" style="131" customWidth="1"/>
    <col min="6151" max="6400" width="9.140625" style="131"/>
    <col min="6401" max="6401" width="0.5703125" style="131" customWidth="1"/>
    <col min="6402" max="6402" width="28.42578125" style="131" customWidth="1"/>
    <col min="6403" max="6403" width="60.85546875" style="131" customWidth="1"/>
    <col min="6404" max="6404" width="11.28515625" style="131" customWidth="1"/>
    <col min="6405" max="6406" width="10.85546875" style="131" customWidth="1"/>
    <col min="6407" max="6656" width="9.140625" style="131"/>
    <col min="6657" max="6657" width="0.5703125" style="131" customWidth="1"/>
    <col min="6658" max="6658" width="28.42578125" style="131" customWidth="1"/>
    <col min="6659" max="6659" width="60.85546875" style="131" customWidth="1"/>
    <col min="6660" max="6660" width="11.28515625" style="131" customWidth="1"/>
    <col min="6661" max="6662" width="10.85546875" style="131" customWidth="1"/>
    <col min="6663" max="6912" width="9.140625" style="131"/>
    <col min="6913" max="6913" width="0.5703125" style="131" customWidth="1"/>
    <col min="6914" max="6914" width="28.42578125" style="131" customWidth="1"/>
    <col min="6915" max="6915" width="60.85546875" style="131" customWidth="1"/>
    <col min="6916" max="6916" width="11.28515625" style="131" customWidth="1"/>
    <col min="6917" max="6918" width="10.85546875" style="131" customWidth="1"/>
    <col min="6919" max="7168" width="9.140625" style="131"/>
    <col min="7169" max="7169" width="0.5703125" style="131" customWidth="1"/>
    <col min="7170" max="7170" width="28.42578125" style="131" customWidth="1"/>
    <col min="7171" max="7171" width="60.85546875" style="131" customWidth="1"/>
    <col min="7172" max="7172" width="11.28515625" style="131" customWidth="1"/>
    <col min="7173" max="7174" width="10.85546875" style="131" customWidth="1"/>
    <col min="7175" max="7424" width="9.140625" style="131"/>
    <col min="7425" max="7425" width="0.5703125" style="131" customWidth="1"/>
    <col min="7426" max="7426" width="28.42578125" style="131" customWidth="1"/>
    <col min="7427" max="7427" width="60.85546875" style="131" customWidth="1"/>
    <col min="7428" max="7428" width="11.28515625" style="131" customWidth="1"/>
    <col min="7429" max="7430" width="10.85546875" style="131" customWidth="1"/>
    <col min="7431" max="7680" width="9.140625" style="131"/>
    <col min="7681" max="7681" width="0.5703125" style="131" customWidth="1"/>
    <col min="7682" max="7682" width="28.42578125" style="131" customWidth="1"/>
    <col min="7683" max="7683" width="60.85546875" style="131" customWidth="1"/>
    <col min="7684" max="7684" width="11.28515625" style="131" customWidth="1"/>
    <col min="7685" max="7686" width="10.85546875" style="131" customWidth="1"/>
    <col min="7687" max="7936" width="9.140625" style="131"/>
    <col min="7937" max="7937" width="0.5703125" style="131" customWidth="1"/>
    <col min="7938" max="7938" width="28.42578125" style="131" customWidth="1"/>
    <col min="7939" max="7939" width="60.85546875" style="131" customWidth="1"/>
    <col min="7940" max="7940" width="11.28515625" style="131" customWidth="1"/>
    <col min="7941" max="7942" width="10.85546875" style="131" customWidth="1"/>
    <col min="7943" max="8192" width="9.140625" style="131"/>
    <col min="8193" max="8193" width="0.5703125" style="131" customWidth="1"/>
    <col min="8194" max="8194" width="28.42578125" style="131" customWidth="1"/>
    <col min="8195" max="8195" width="60.85546875" style="131" customWidth="1"/>
    <col min="8196" max="8196" width="11.28515625" style="131" customWidth="1"/>
    <col min="8197" max="8198" width="10.85546875" style="131" customWidth="1"/>
    <col min="8199" max="8448" width="9.140625" style="131"/>
    <col min="8449" max="8449" width="0.5703125" style="131" customWidth="1"/>
    <col min="8450" max="8450" width="28.42578125" style="131" customWidth="1"/>
    <col min="8451" max="8451" width="60.85546875" style="131" customWidth="1"/>
    <col min="8452" max="8452" width="11.28515625" style="131" customWidth="1"/>
    <col min="8453" max="8454" width="10.85546875" style="131" customWidth="1"/>
    <col min="8455" max="8704" width="9.140625" style="131"/>
    <col min="8705" max="8705" width="0.5703125" style="131" customWidth="1"/>
    <col min="8706" max="8706" width="28.42578125" style="131" customWidth="1"/>
    <col min="8707" max="8707" width="60.85546875" style="131" customWidth="1"/>
    <col min="8708" max="8708" width="11.28515625" style="131" customWidth="1"/>
    <col min="8709" max="8710" width="10.85546875" style="131" customWidth="1"/>
    <col min="8711" max="8960" width="9.140625" style="131"/>
    <col min="8961" max="8961" width="0.5703125" style="131" customWidth="1"/>
    <col min="8962" max="8962" width="28.42578125" style="131" customWidth="1"/>
    <col min="8963" max="8963" width="60.85546875" style="131" customWidth="1"/>
    <col min="8964" max="8964" width="11.28515625" style="131" customWidth="1"/>
    <col min="8965" max="8966" width="10.85546875" style="131" customWidth="1"/>
    <col min="8967" max="9216" width="9.140625" style="131"/>
    <col min="9217" max="9217" width="0.5703125" style="131" customWidth="1"/>
    <col min="9218" max="9218" width="28.42578125" style="131" customWidth="1"/>
    <col min="9219" max="9219" width="60.85546875" style="131" customWidth="1"/>
    <col min="9220" max="9220" width="11.28515625" style="131" customWidth="1"/>
    <col min="9221" max="9222" width="10.85546875" style="131" customWidth="1"/>
    <col min="9223" max="9472" width="9.140625" style="131"/>
    <col min="9473" max="9473" width="0.5703125" style="131" customWidth="1"/>
    <col min="9474" max="9474" width="28.42578125" style="131" customWidth="1"/>
    <col min="9475" max="9475" width="60.85546875" style="131" customWidth="1"/>
    <col min="9476" max="9476" width="11.28515625" style="131" customWidth="1"/>
    <col min="9477" max="9478" width="10.85546875" style="131" customWidth="1"/>
    <col min="9479" max="9728" width="9.140625" style="131"/>
    <col min="9729" max="9729" width="0.5703125" style="131" customWidth="1"/>
    <col min="9730" max="9730" width="28.42578125" style="131" customWidth="1"/>
    <col min="9731" max="9731" width="60.85546875" style="131" customWidth="1"/>
    <col min="9732" max="9732" width="11.28515625" style="131" customWidth="1"/>
    <col min="9733" max="9734" width="10.85546875" style="131" customWidth="1"/>
    <col min="9735" max="9984" width="9.140625" style="131"/>
    <col min="9985" max="9985" width="0.5703125" style="131" customWidth="1"/>
    <col min="9986" max="9986" width="28.42578125" style="131" customWidth="1"/>
    <col min="9987" max="9987" width="60.85546875" style="131" customWidth="1"/>
    <col min="9988" max="9988" width="11.28515625" style="131" customWidth="1"/>
    <col min="9989" max="9990" width="10.85546875" style="131" customWidth="1"/>
    <col min="9991" max="10240" width="9.140625" style="131"/>
    <col min="10241" max="10241" width="0.5703125" style="131" customWidth="1"/>
    <col min="10242" max="10242" width="28.42578125" style="131" customWidth="1"/>
    <col min="10243" max="10243" width="60.85546875" style="131" customWidth="1"/>
    <col min="10244" max="10244" width="11.28515625" style="131" customWidth="1"/>
    <col min="10245" max="10246" width="10.85546875" style="131" customWidth="1"/>
    <col min="10247" max="10496" width="9.140625" style="131"/>
    <col min="10497" max="10497" width="0.5703125" style="131" customWidth="1"/>
    <col min="10498" max="10498" width="28.42578125" style="131" customWidth="1"/>
    <col min="10499" max="10499" width="60.85546875" style="131" customWidth="1"/>
    <col min="10500" max="10500" width="11.28515625" style="131" customWidth="1"/>
    <col min="10501" max="10502" width="10.85546875" style="131" customWidth="1"/>
    <col min="10503" max="10752" width="9.140625" style="131"/>
    <col min="10753" max="10753" width="0.5703125" style="131" customWidth="1"/>
    <col min="10754" max="10754" width="28.42578125" style="131" customWidth="1"/>
    <col min="10755" max="10755" width="60.85546875" style="131" customWidth="1"/>
    <col min="10756" max="10756" width="11.28515625" style="131" customWidth="1"/>
    <col min="10757" max="10758" width="10.85546875" style="131" customWidth="1"/>
    <col min="10759" max="11008" width="9.140625" style="131"/>
    <col min="11009" max="11009" width="0.5703125" style="131" customWidth="1"/>
    <col min="11010" max="11010" width="28.42578125" style="131" customWidth="1"/>
    <col min="11011" max="11011" width="60.85546875" style="131" customWidth="1"/>
    <col min="11012" max="11012" width="11.28515625" style="131" customWidth="1"/>
    <col min="11013" max="11014" width="10.85546875" style="131" customWidth="1"/>
    <col min="11015" max="11264" width="9.140625" style="131"/>
    <col min="11265" max="11265" width="0.5703125" style="131" customWidth="1"/>
    <col min="11266" max="11266" width="28.42578125" style="131" customWidth="1"/>
    <col min="11267" max="11267" width="60.85546875" style="131" customWidth="1"/>
    <col min="11268" max="11268" width="11.28515625" style="131" customWidth="1"/>
    <col min="11269" max="11270" width="10.85546875" style="131" customWidth="1"/>
    <col min="11271" max="11520" width="9.140625" style="131"/>
    <col min="11521" max="11521" width="0.5703125" style="131" customWidth="1"/>
    <col min="11522" max="11522" width="28.42578125" style="131" customWidth="1"/>
    <col min="11523" max="11523" width="60.85546875" style="131" customWidth="1"/>
    <col min="11524" max="11524" width="11.28515625" style="131" customWidth="1"/>
    <col min="11525" max="11526" width="10.85546875" style="131" customWidth="1"/>
    <col min="11527" max="11776" width="9.140625" style="131"/>
    <col min="11777" max="11777" width="0.5703125" style="131" customWidth="1"/>
    <col min="11778" max="11778" width="28.42578125" style="131" customWidth="1"/>
    <col min="11779" max="11779" width="60.85546875" style="131" customWidth="1"/>
    <col min="11780" max="11780" width="11.28515625" style="131" customWidth="1"/>
    <col min="11781" max="11782" width="10.85546875" style="131" customWidth="1"/>
    <col min="11783" max="12032" width="9.140625" style="131"/>
    <col min="12033" max="12033" width="0.5703125" style="131" customWidth="1"/>
    <col min="12034" max="12034" width="28.42578125" style="131" customWidth="1"/>
    <col min="12035" max="12035" width="60.85546875" style="131" customWidth="1"/>
    <col min="12036" max="12036" width="11.28515625" style="131" customWidth="1"/>
    <col min="12037" max="12038" width="10.85546875" style="131" customWidth="1"/>
    <col min="12039" max="12288" width="9.140625" style="131"/>
    <col min="12289" max="12289" width="0.5703125" style="131" customWidth="1"/>
    <col min="12290" max="12290" width="28.42578125" style="131" customWidth="1"/>
    <col min="12291" max="12291" width="60.85546875" style="131" customWidth="1"/>
    <col min="12292" max="12292" width="11.28515625" style="131" customWidth="1"/>
    <col min="12293" max="12294" width="10.85546875" style="131" customWidth="1"/>
    <col min="12295" max="12544" width="9.140625" style="131"/>
    <col min="12545" max="12545" width="0.5703125" style="131" customWidth="1"/>
    <col min="12546" max="12546" width="28.42578125" style="131" customWidth="1"/>
    <col min="12547" max="12547" width="60.85546875" style="131" customWidth="1"/>
    <col min="12548" max="12548" width="11.28515625" style="131" customWidth="1"/>
    <col min="12549" max="12550" width="10.85546875" style="131" customWidth="1"/>
    <col min="12551" max="12800" width="9.140625" style="131"/>
    <col min="12801" max="12801" width="0.5703125" style="131" customWidth="1"/>
    <col min="12802" max="12802" width="28.42578125" style="131" customWidth="1"/>
    <col min="12803" max="12803" width="60.85546875" style="131" customWidth="1"/>
    <col min="12804" max="12804" width="11.28515625" style="131" customWidth="1"/>
    <col min="12805" max="12806" width="10.85546875" style="131" customWidth="1"/>
    <col min="12807" max="13056" width="9.140625" style="131"/>
    <col min="13057" max="13057" width="0.5703125" style="131" customWidth="1"/>
    <col min="13058" max="13058" width="28.42578125" style="131" customWidth="1"/>
    <col min="13059" max="13059" width="60.85546875" style="131" customWidth="1"/>
    <col min="13060" max="13060" width="11.28515625" style="131" customWidth="1"/>
    <col min="13061" max="13062" width="10.85546875" style="131" customWidth="1"/>
    <col min="13063" max="13312" width="9.140625" style="131"/>
    <col min="13313" max="13313" width="0.5703125" style="131" customWidth="1"/>
    <col min="13314" max="13314" width="28.42578125" style="131" customWidth="1"/>
    <col min="13315" max="13315" width="60.85546875" style="131" customWidth="1"/>
    <col min="13316" max="13316" width="11.28515625" style="131" customWidth="1"/>
    <col min="13317" max="13318" width="10.85546875" style="131" customWidth="1"/>
    <col min="13319" max="13568" width="9.140625" style="131"/>
    <col min="13569" max="13569" width="0.5703125" style="131" customWidth="1"/>
    <col min="13570" max="13570" width="28.42578125" style="131" customWidth="1"/>
    <col min="13571" max="13571" width="60.85546875" style="131" customWidth="1"/>
    <col min="13572" max="13572" width="11.28515625" style="131" customWidth="1"/>
    <col min="13573" max="13574" width="10.85546875" style="131" customWidth="1"/>
    <col min="13575" max="13824" width="9.140625" style="131"/>
    <col min="13825" max="13825" width="0.5703125" style="131" customWidth="1"/>
    <col min="13826" max="13826" width="28.42578125" style="131" customWidth="1"/>
    <col min="13827" max="13827" width="60.85546875" style="131" customWidth="1"/>
    <col min="13828" max="13828" width="11.28515625" style="131" customWidth="1"/>
    <col min="13829" max="13830" width="10.85546875" style="131" customWidth="1"/>
    <col min="13831" max="14080" width="9.140625" style="131"/>
    <col min="14081" max="14081" width="0.5703125" style="131" customWidth="1"/>
    <col min="14082" max="14082" width="28.42578125" style="131" customWidth="1"/>
    <col min="14083" max="14083" width="60.85546875" style="131" customWidth="1"/>
    <col min="14084" max="14084" width="11.28515625" style="131" customWidth="1"/>
    <col min="14085" max="14086" width="10.85546875" style="131" customWidth="1"/>
    <col min="14087" max="14336" width="9.140625" style="131"/>
    <col min="14337" max="14337" width="0.5703125" style="131" customWidth="1"/>
    <col min="14338" max="14338" width="28.42578125" style="131" customWidth="1"/>
    <col min="14339" max="14339" width="60.85546875" style="131" customWidth="1"/>
    <col min="14340" max="14340" width="11.28515625" style="131" customWidth="1"/>
    <col min="14341" max="14342" width="10.85546875" style="131" customWidth="1"/>
    <col min="14343" max="14592" width="9.140625" style="131"/>
    <col min="14593" max="14593" width="0.5703125" style="131" customWidth="1"/>
    <col min="14594" max="14594" width="28.42578125" style="131" customWidth="1"/>
    <col min="14595" max="14595" width="60.85546875" style="131" customWidth="1"/>
    <col min="14596" max="14596" width="11.28515625" style="131" customWidth="1"/>
    <col min="14597" max="14598" width="10.85546875" style="131" customWidth="1"/>
    <col min="14599" max="14848" width="9.140625" style="131"/>
    <col min="14849" max="14849" width="0.5703125" style="131" customWidth="1"/>
    <col min="14850" max="14850" width="28.42578125" style="131" customWidth="1"/>
    <col min="14851" max="14851" width="60.85546875" style="131" customWidth="1"/>
    <col min="14852" max="14852" width="11.28515625" style="131" customWidth="1"/>
    <col min="14853" max="14854" width="10.85546875" style="131" customWidth="1"/>
    <col min="14855" max="15104" width="9.140625" style="131"/>
    <col min="15105" max="15105" width="0.5703125" style="131" customWidth="1"/>
    <col min="15106" max="15106" width="28.42578125" style="131" customWidth="1"/>
    <col min="15107" max="15107" width="60.85546875" style="131" customWidth="1"/>
    <col min="15108" max="15108" width="11.28515625" style="131" customWidth="1"/>
    <col min="15109" max="15110" width="10.85546875" style="131" customWidth="1"/>
    <col min="15111" max="15360" width="9.140625" style="131"/>
    <col min="15361" max="15361" width="0.5703125" style="131" customWidth="1"/>
    <col min="15362" max="15362" width="28.42578125" style="131" customWidth="1"/>
    <col min="15363" max="15363" width="60.85546875" style="131" customWidth="1"/>
    <col min="15364" max="15364" width="11.28515625" style="131" customWidth="1"/>
    <col min="15365" max="15366" width="10.85546875" style="131" customWidth="1"/>
    <col min="15367" max="15616" width="9.140625" style="131"/>
    <col min="15617" max="15617" width="0.5703125" style="131" customWidth="1"/>
    <col min="15618" max="15618" width="28.42578125" style="131" customWidth="1"/>
    <col min="15619" max="15619" width="60.85546875" style="131" customWidth="1"/>
    <col min="15620" max="15620" width="11.28515625" style="131" customWidth="1"/>
    <col min="15621" max="15622" width="10.85546875" style="131" customWidth="1"/>
    <col min="15623" max="15872" width="9.140625" style="131"/>
    <col min="15873" max="15873" width="0.5703125" style="131" customWidth="1"/>
    <col min="15874" max="15874" width="28.42578125" style="131" customWidth="1"/>
    <col min="15875" max="15875" width="60.85546875" style="131" customWidth="1"/>
    <col min="15876" max="15876" width="11.28515625" style="131" customWidth="1"/>
    <col min="15877" max="15878" width="10.85546875" style="131" customWidth="1"/>
    <col min="15879" max="16128" width="9.140625" style="131"/>
    <col min="16129" max="16129" width="0.5703125" style="131" customWidth="1"/>
    <col min="16130" max="16130" width="28.42578125" style="131" customWidth="1"/>
    <col min="16131" max="16131" width="60.85546875" style="131" customWidth="1"/>
    <col min="16132" max="16132" width="11.28515625" style="131" customWidth="1"/>
    <col min="16133" max="16134" width="10.85546875" style="131" customWidth="1"/>
    <col min="16135" max="16384" width="9.140625" style="131"/>
  </cols>
  <sheetData>
    <row r="1" spans="2:7" x14ac:dyDescent="0.2">
      <c r="C1" s="132"/>
      <c r="D1" s="132"/>
      <c r="E1" s="132"/>
      <c r="F1" s="133" t="s">
        <v>375</v>
      </c>
    </row>
    <row r="2" spans="2:7" ht="12.75" customHeight="1" x14ac:dyDescent="0.2">
      <c r="C2" s="134"/>
      <c r="D2" s="134"/>
      <c r="E2" s="134"/>
      <c r="F2" s="133" t="s">
        <v>376</v>
      </c>
    </row>
    <row r="3" spans="2:7" x14ac:dyDescent="0.2">
      <c r="B3" s="135"/>
      <c r="C3" s="136"/>
      <c r="D3" s="137"/>
      <c r="E3" s="137"/>
      <c r="F3" s="133" t="s">
        <v>319</v>
      </c>
    </row>
    <row r="4" spans="2:7" ht="15" x14ac:dyDescent="0.25">
      <c r="B4" s="135"/>
      <c r="C4" s="329" t="s">
        <v>682</v>
      </c>
      <c r="D4" s="289"/>
      <c r="E4" s="289"/>
      <c r="F4" s="289"/>
    </row>
    <row r="5" spans="2:7" ht="15" x14ac:dyDescent="0.35">
      <c r="B5" s="135"/>
      <c r="C5" s="136"/>
      <c r="D5" s="136"/>
      <c r="E5" s="138"/>
      <c r="F5" s="139" t="s">
        <v>422</v>
      </c>
    </row>
    <row r="6" spans="2:7" ht="13.5" customHeight="1" x14ac:dyDescent="0.25">
      <c r="B6" s="135"/>
      <c r="C6" s="140"/>
      <c r="D6" s="141"/>
      <c r="E6" s="141"/>
      <c r="F6" s="141"/>
    </row>
    <row r="7" spans="2:7" ht="12.75" customHeight="1" x14ac:dyDescent="0.2">
      <c r="B7" s="326" t="s">
        <v>701</v>
      </c>
      <c r="C7" s="326"/>
      <c r="D7" s="326"/>
      <c r="E7" s="327"/>
      <c r="F7" s="327"/>
    </row>
    <row r="8" spans="2:7" ht="12.75" customHeight="1" x14ac:dyDescent="0.2">
      <c r="B8" s="326"/>
      <c r="C8" s="326"/>
      <c r="D8" s="326"/>
      <c r="E8" s="327"/>
      <c r="F8" s="327"/>
    </row>
    <row r="9" spans="2:7" ht="18.75" customHeight="1" x14ac:dyDescent="0.2">
      <c r="B9" s="326"/>
      <c r="C9" s="326"/>
      <c r="D9" s="326"/>
      <c r="E9" s="327"/>
      <c r="F9" s="327"/>
    </row>
    <row r="10" spans="2:7" ht="18" customHeight="1" thickBot="1" x14ac:dyDescent="0.3">
      <c r="B10" s="142"/>
      <c r="C10" s="142"/>
      <c r="D10" s="143"/>
      <c r="E10" s="328" t="s">
        <v>377</v>
      </c>
      <c r="F10" s="289"/>
    </row>
    <row r="11" spans="2:7" ht="63" customHeight="1" x14ac:dyDescent="0.2">
      <c r="B11" s="144" t="s">
        <v>378</v>
      </c>
      <c r="C11" s="145" t="s">
        <v>379</v>
      </c>
      <c r="D11" s="146" t="s">
        <v>130</v>
      </c>
      <c r="E11" s="146" t="s">
        <v>0</v>
      </c>
      <c r="F11" s="147" t="s">
        <v>131</v>
      </c>
    </row>
    <row r="12" spans="2:7" ht="15.75" x14ac:dyDescent="0.25">
      <c r="B12" s="148" t="s">
        <v>380</v>
      </c>
      <c r="C12" s="149" t="s">
        <v>381</v>
      </c>
      <c r="D12" s="150">
        <v>3</v>
      </c>
      <c r="E12" s="151">
        <v>4</v>
      </c>
      <c r="F12" s="152">
        <v>5</v>
      </c>
    </row>
    <row r="13" spans="2:7" ht="16.5" customHeight="1" x14ac:dyDescent="0.25">
      <c r="B13" s="153" t="s">
        <v>382</v>
      </c>
      <c r="C13" s="154" t="s">
        <v>383</v>
      </c>
      <c r="D13" s="155">
        <f>D14+D21+D17+D30</f>
        <v>16281.381999999936</v>
      </c>
      <c r="E13" s="155">
        <f>E14+E21+E17+E30</f>
        <v>2999.0930000000635</v>
      </c>
      <c r="F13" s="156">
        <f>E13/D13*100</f>
        <v>18.420383478503698</v>
      </c>
      <c r="G13" s="157"/>
    </row>
    <row r="14" spans="2:7" ht="32.25" customHeight="1" x14ac:dyDescent="0.25">
      <c r="B14" s="158" t="s">
        <v>384</v>
      </c>
      <c r="C14" s="159" t="s">
        <v>118</v>
      </c>
      <c r="D14" s="155">
        <f>D15</f>
        <v>6200</v>
      </c>
      <c r="E14" s="155">
        <f>E15</f>
        <v>0</v>
      </c>
      <c r="F14" s="156">
        <f t="shared" ref="F14:F35" si="0">E14/D14*100</f>
        <v>0</v>
      </c>
    </row>
    <row r="15" spans="2:7" ht="32.25" customHeight="1" x14ac:dyDescent="0.25">
      <c r="B15" s="158" t="s">
        <v>385</v>
      </c>
      <c r="C15" s="159" t="s">
        <v>386</v>
      </c>
      <c r="D15" s="155">
        <f>D16</f>
        <v>6200</v>
      </c>
      <c r="E15" s="155">
        <f>E16</f>
        <v>0</v>
      </c>
      <c r="F15" s="156">
        <f t="shared" si="0"/>
        <v>0</v>
      </c>
    </row>
    <row r="16" spans="2:7" ht="33" customHeight="1" x14ac:dyDescent="0.25">
      <c r="B16" s="158" t="s">
        <v>387</v>
      </c>
      <c r="C16" s="159" t="s">
        <v>388</v>
      </c>
      <c r="D16" s="155">
        <v>6200</v>
      </c>
      <c r="E16" s="155"/>
      <c r="F16" s="156">
        <f t="shared" si="0"/>
        <v>0</v>
      </c>
    </row>
    <row r="17" spans="2:8" ht="31.5" x14ac:dyDescent="0.25">
      <c r="B17" s="160" t="s">
        <v>389</v>
      </c>
      <c r="C17" s="159" t="s">
        <v>390</v>
      </c>
      <c r="D17" s="161">
        <f t="shared" ref="D17:E19" si="1">D18</f>
        <v>-666.35599999999999</v>
      </c>
      <c r="E17" s="161">
        <f t="shared" si="1"/>
        <v>-666.35599999999999</v>
      </c>
      <c r="F17" s="156">
        <f t="shared" si="0"/>
        <v>100</v>
      </c>
    </row>
    <row r="18" spans="2:8" ht="48" customHeight="1" x14ac:dyDescent="0.25">
      <c r="B18" s="160" t="s">
        <v>391</v>
      </c>
      <c r="C18" s="159" t="s">
        <v>392</v>
      </c>
      <c r="D18" s="162">
        <f t="shared" si="1"/>
        <v>-666.35599999999999</v>
      </c>
      <c r="E18" s="162">
        <f t="shared" si="1"/>
        <v>-666.35599999999999</v>
      </c>
      <c r="F18" s="156">
        <f t="shared" si="0"/>
        <v>100</v>
      </c>
    </row>
    <row r="19" spans="2:8" ht="48" customHeight="1" x14ac:dyDescent="0.25">
      <c r="B19" s="160" t="s">
        <v>393</v>
      </c>
      <c r="C19" s="159" t="s">
        <v>394</v>
      </c>
      <c r="D19" s="163">
        <f t="shared" si="1"/>
        <v>-666.35599999999999</v>
      </c>
      <c r="E19" s="163">
        <f t="shared" si="1"/>
        <v>-666.35599999999999</v>
      </c>
      <c r="F19" s="156">
        <f t="shared" si="0"/>
        <v>100</v>
      </c>
    </row>
    <row r="20" spans="2:8" ht="78.75" customHeight="1" x14ac:dyDescent="0.25">
      <c r="B20" s="160" t="s">
        <v>395</v>
      </c>
      <c r="C20" s="159" t="s">
        <v>396</v>
      </c>
      <c r="D20" s="155">
        <v>-666.35599999999999</v>
      </c>
      <c r="E20" s="155">
        <v>-666.35599999999999</v>
      </c>
      <c r="F20" s="156">
        <f t="shared" si="0"/>
        <v>100</v>
      </c>
    </row>
    <row r="21" spans="2:8" ht="31.5" x14ac:dyDescent="0.25">
      <c r="B21" s="160" t="s">
        <v>121</v>
      </c>
      <c r="C21" s="159" t="s">
        <v>397</v>
      </c>
      <c r="D21" s="155">
        <f>D29+D25</f>
        <v>9843.8319999999367</v>
      </c>
      <c r="E21" s="155">
        <f>E29+E25</f>
        <v>2773.5430000000633</v>
      </c>
      <c r="F21" s="156">
        <f t="shared" si="0"/>
        <v>28.175440214746466</v>
      </c>
      <c r="G21" s="164">
        <v>1642.8</v>
      </c>
      <c r="H21" s="164">
        <v>163.69999999999999</v>
      </c>
    </row>
    <row r="22" spans="2:8" ht="15.75" x14ac:dyDescent="0.25">
      <c r="B22" s="160" t="s">
        <v>398</v>
      </c>
      <c r="C22" s="159" t="s">
        <v>399</v>
      </c>
      <c r="D22" s="155">
        <f t="shared" ref="D22:E24" si="2">D23</f>
        <v>-672818.84100000001</v>
      </c>
      <c r="E22" s="155">
        <f t="shared" si="2"/>
        <v>-675813.34299999999</v>
      </c>
      <c r="F22" s="156">
        <f t="shared" si="0"/>
        <v>100.44506809523187</v>
      </c>
    </row>
    <row r="23" spans="2:8" ht="15.75" x14ac:dyDescent="0.25">
      <c r="B23" s="160" t="s">
        <v>400</v>
      </c>
      <c r="C23" s="159" t="s">
        <v>401</v>
      </c>
      <c r="D23" s="155">
        <f t="shared" si="2"/>
        <v>-672818.84100000001</v>
      </c>
      <c r="E23" s="155">
        <f t="shared" si="2"/>
        <v>-675813.34299999999</v>
      </c>
      <c r="F23" s="156">
        <f t="shared" si="0"/>
        <v>100.44506809523187</v>
      </c>
    </row>
    <row r="24" spans="2:8" ht="15.75" x14ac:dyDescent="0.25">
      <c r="B24" s="160" t="s">
        <v>402</v>
      </c>
      <c r="C24" s="159" t="s">
        <v>403</v>
      </c>
      <c r="D24" s="155">
        <f t="shared" si="2"/>
        <v>-672818.84100000001</v>
      </c>
      <c r="E24" s="155">
        <f t="shared" si="2"/>
        <v>-675813.34299999999</v>
      </c>
      <c r="F24" s="156">
        <f t="shared" si="0"/>
        <v>100.44506809523187</v>
      </c>
    </row>
    <row r="25" spans="2:8" ht="32.25" customHeight="1" x14ac:dyDescent="0.25">
      <c r="B25" s="160" t="s">
        <v>404</v>
      </c>
      <c r="C25" s="159" t="s">
        <v>405</v>
      </c>
      <c r="D25" s="155">
        <v>-672818.84100000001</v>
      </c>
      <c r="E25" s="155">
        <v>-675813.34299999999</v>
      </c>
      <c r="F25" s="156">
        <f t="shared" si="0"/>
        <v>100.44506809523187</v>
      </c>
    </row>
    <row r="26" spans="2:8" ht="15.75" x14ac:dyDescent="0.25">
      <c r="B26" s="160" t="s">
        <v>406</v>
      </c>
      <c r="C26" s="159" t="s">
        <v>407</v>
      </c>
      <c r="D26" s="155">
        <f>D27</f>
        <v>682662.67299999995</v>
      </c>
      <c r="E26" s="155">
        <f t="shared" ref="D26:E28" si="3">E27</f>
        <v>678586.88600000006</v>
      </c>
      <c r="F26" s="156">
        <f t="shared" si="0"/>
        <v>99.402957395914342</v>
      </c>
    </row>
    <row r="27" spans="2:8" s="165" customFormat="1" ht="17.25" customHeight="1" x14ac:dyDescent="0.25">
      <c r="B27" s="160" t="s">
        <v>408</v>
      </c>
      <c r="C27" s="159" t="s">
        <v>409</v>
      </c>
      <c r="D27" s="155">
        <f t="shared" si="3"/>
        <v>682662.67299999995</v>
      </c>
      <c r="E27" s="155">
        <f t="shared" si="3"/>
        <v>678586.88600000006</v>
      </c>
      <c r="F27" s="156">
        <f t="shared" si="0"/>
        <v>99.402957395914342</v>
      </c>
    </row>
    <row r="28" spans="2:8" ht="17.25" customHeight="1" x14ac:dyDescent="0.25">
      <c r="B28" s="160" t="s">
        <v>410</v>
      </c>
      <c r="C28" s="159" t="s">
        <v>411</v>
      </c>
      <c r="D28" s="155">
        <f t="shared" si="3"/>
        <v>682662.67299999995</v>
      </c>
      <c r="E28" s="155">
        <f t="shared" si="3"/>
        <v>678586.88600000006</v>
      </c>
      <c r="F28" s="156">
        <f t="shared" si="0"/>
        <v>99.402957395914342</v>
      </c>
    </row>
    <row r="29" spans="2:8" ht="32.25" customHeight="1" x14ac:dyDescent="0.25">
      <c r="B29" s="160" t="s">
        <v>412</v>
      </c>
      <c r="C29" s="159" t="s">
        <v>413</v>
      </c>
      <c r="D29" s="155">
        <v>682662.67299999995</v>
      </c>
      <c r="E29" s="155">
        <v>678586.88600000006</v>
      </c>
      <c r="F29" s="156">
        <f t="shared" si="0"/>
        <v>99.402957395914342</v>
      </c>
    </row>
    <row r="30" spans="2:8" s="165" customFormat="1" ht="31.5" x14ac:dyDescent="0.25">
      <c r="B30" s="160" t="s">
        <v>414</v>
      </c>
      <c r="C30" s="159" t="s">
        <v>119</v>
      </c>
      <c r="D30" s="155">
        <f t="shared" ref="D30:E32" si="4">D31</f>
        <v>903.90599999999995</v>
      </c>
      <c r="E30" s="155">
        <f t="shared" si="4"/>
        <v>891.90599999999995</v>
      </c>
      <c r="F30" s="156">
        <f t="shared" si="0"/>
        <v>98.672428327724333</v>
      </c>
    </row>
    <row r="31" spans="2:8" ht="33" customHeight="1" x14ac:dyDescent="0.25">
      <c r="B31" s="160" t="s">
        <v>415</v>
      </c>
      <c r="C31" s="159" t="s">
        <v>120</v>
      </c>
      <c r="D31" s="155">
        <f t="shared" si="4"/>
        <v>903.90599999999995</v>
      </c>
      <c r="E31" s="155">
        <f t="shared" si="4"/>
        <v>891.90599999999995</v>
      </c>
      <c r="F31" s="156">
        <f t="shared" si="0"/>
        <v>98.672428327724333</v>
      </c>
    </row>
    <row r="32" spans="2:8" ht="47.25" customHeight="1" x14ac:dyDescent="0.25">
      <c r="B32" s="160" t="s">
        <v>416</v>
      </c>
      <c r="C32" s="159" t="s">
        <v>417</v>
      </c>
      <c r="D32" s="155">
        <f t="shared" si="4"/>
        <v>903.90599999999995</v>
      </c>
      <c r="E32" s="155">
        <f t="shared" si="4"/>
        <v>891.90599999999995</v>
      </c>
      <c r="F32" s="156">
        <f t="shared" si="0"/>
        <v>98.672428327724333</v>
      </c>
    </row>
    <row r="33" spans="2:7" ht="63" customHeight="1" x14ac:dyDescent="0.25">
      <c r="B33" s="160" t="s">
        <v>418</v>
      </c>
      <c r="C33" s="159" t="s">
        <v>419</v>
      </c>
      <c r="D33" s="155">
        <v>903.90599999999995</v>
      </c>
      <c r="E33" s="155">
        <v>891.90599999999995</v>
      </c>
      <c r="F33" s="156">
        <f t="shared" si="0"/>
        <v>98.672428327724333</v>
      </c>
    </row>
    <row r="34" spans="2:7" ht="33" customHeight="1" x14ac:dyDescent="0.25">
      <c r="B34" s="160" t="s">
        <v>382</v>
      </c>
      <c r="C34" s="159" t="s">
        <v>420</v>
      </c>
      <c r="D34" s="155">
        <f>D13</f>
        <v>16281.381999999936</v>
      </c>
      <c r="E34" s="155">
        <f>E13</f>
        <v>2999.0930000000635</v>
      </c>
      <c r="F34" s="156">
        <f t="shared" si="0"/>
        <v>18.420383478503698</v>
      </c>
      <c r="G34" s="157"/>
    </row>
    <row r="35" spans="2:7" s="165" customFormat="1" ht="16.5" thickBot="1" x14ac:dyDescent="0.3">
      <c r="B35" s="166"/>
      <c r="C35" s="167" t="s">
        <v>421</v>
      </c>
      <c r="D35" s="168">
        <f>D14</f>
        <v>6200</v>
      </c>
      <c r="E35" s="168"/>
      <c r="F35" s="156">
        <f t="shared" si="0"/>
        <v>0</v>
      </c>
    </row>
    <row r="36" spans="2:7" x14ac:dyDescent="0.2">
      <c r="B36" s="169"/>
      <c r="D36" s="170"/>
      <c r="E36" s="169"/>
      <c r="F36" s="169"/>
    </row>
  </sheetData>
  <mergeCells count="3">
    <mergeCell ref="B7:F9"/>
    <mergeCell ref="E10:F10"/>
    <mergeCell ref="C4:F4"/>
  </mergeCells>
  <conditionalFormatting sqref="B3:B6">
    <cfRule type="expression" dxfId="3" priority="4" stopIfTrue="1">
      <formula>#REF!&lt;&gt;""</formula>
    </cfRule>
  </conditionalFormatting>
  <conditionalFormatting sqref="C3:C4 E3">
    <cfRule type="expression" dxfId="2" priority="3" stopIfTrue="1">
      <formula>$D3&lt;&gt;""</formula>
    </cfRule>
  </conditionalFormatting>
  <conditionalFormatting sqref="C5">
    <cfRule type="expression" dxfId="1" priority="1" stopIfTrue="1">
      <formula>$E5&lt;&gt;""</formula>
    </cfRule>
  </conditionalFormatting>
  <conditionalFormatting sqref="C1:F2">
    <cfRule type="expression" dxfId="0" priority="2" stopIfTrue="1">
      <formula>$F1&lt;&gt;""</formula>
    </cfRule>
  </conditionalFormatting>
  <pageMargins left="0.59055118110236227" right="0" top="0.39370078740157483" bottom="0.31496062992125984" header="0.31496062992125984" footer="0.31496062992125984"/>
  <pageSetup paperSize="9" scale="77"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9C4D34BD-1BD7-41BF-BC0A-5DFEDC319C1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прил 1</vt:lpstr>
      <vt:lpstr>прил 2</vt:lpstr>
      <vt:lpstr>прил 3</vt:lpstr>
      <vt:lpstr>прил 4</vt:lpstr>
      <vt:lpstr>'прил 1'!Область_печати</vt:lpstr>
      <vt:lpstr>'прил 2'!Область_печати</vt:lpstr>
      <vt:lpstr>'прил 3'!Область_печати</vt:lpstr>
      <vt:lpstr>'прил 4'!Область_печати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Дания Н. Дукина</dc:creator>
  <cp:lastModifiedBy>alukaevakb</cp:lastModifiedBy>
  <cp:lastPrinted>2022-03-25T11:50:49Z</cp:lastPrinted>
  <dcterms:created xsi:type="dcterms:W3CDTF">2022-03-10T13:38:40Z</dcterms:created>
  <dcterms:modified xsi:type="dcterms:W3CDTF">2022-03-28T11:32:23Z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SV_0503127M_20201231.xlsx</vt:lpwstr>
  </property>
  <property fmtid="{D5CDD505-2E9C-101B-9397-08002B2CF9AE}" pid="3" name="Название отчета">
    <vt:lpwstr>SV_0503127M_20201231.xlsx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f09014_04</vt:lpwstr>
  </property>
  <property fmtid="{D5CDD505-2E9C-101B-9397-08002B2CF9AE}" pid="10" name="Шаблон">
    <vt:lpwstr>SV_0503127M_20201231.xlt</vt:lpwstr>
  </property>
  <property fmtid="{D5CDD505-2E9C-101B-9397-08002B2CF9AE}" pid="11" name="Локальная база">
    <vt:lpwstr>не используется</vt:lpwstr>
  </property>
</Properties>
</file>